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livemanchesterac-my.sharepoint.com/personal/thanasis_georgiou_manchester_ac_uk/Documents/Royce funding call, round 3/"/>
    </mc:Choice>
  </mc:AlternateContent>
  <xr:revisionPtr revIDLastSave="804" documentId="8_{1E1CA35F-BE74-48F5-895A-076FEA56E3B6}" xr6:coauthVersionLast="47" xr6:coauthVersionMax="47" xr10:uidLastSave="{003106A8-C3A4-4A41-9C6F-1FEBB646F4CE}"/>
  <workbookProtection workbookAlgorithmName="SHA-512" workbookHashValue="gcOTO/l1nfb0fIWmMUtswqF87rgWn+r8umlXdVS8ZtT3IUM5lNycEP0M/Z2RYYx33ceAdvZIyQGQsfiHKOacEg==" workbookSaltValue="hu2F6u5BfQh4IYQtPslyFg==" workbookSpinCount="100000" lockStructure="1"/>
  <bookViews>
    <workbookView xWindow="-108" yWindow="-108" windowWidth="23256" windowHeight="12576" tabRatio="771" xr2:uid="{00000000-000D-0000-FFFF-FFFF00000000}"/>
  </bookViews>
  <sheets>
    <sheet name="Guidance" sheetId="9" r:id="rId1"/>
    <sheet name="Project Total" sheetId="6" r:id="rId2"/>
    <sheet name="Industry Costing Form (1)" sheetId="4" r:id="rId3"/>
    <sheet name="Industry Costing Form (2)" sheetId="12" r:id="rId4"/>
    <sheet name="Industry Costing Form (3)" sheetId="13" r:id="rId5"/>
    <sheet name="Research Org Costing Form (1)" sheetId="2" r:id="rId6"/>
    <sheet name="Research Org Costing Form (2)" sheetId="10" r:id="rId7"/>
    <sheet name="Research Org Costing Form (3)" sheetId="11" r:id="rId8"/>
    <sheet name="Dropdown List" sheetId="3" r:id="rId9"/>
  </sheets>
  <definedNames>
    <definedName name="_xlnm.Print_Area" localSheetId="2">'Industry Costing Form (1)'!$A$1:$B$71</definedName>
    <definedName name="_xlnm.Print_Area" localSheetId="3">'Industry Costing Form (2)'!$A$1:$B$67</definedName>
    <definedName name="_xlnm.Print_Area" localSheetId="4">'Industry Costing Form (3)'!$A$1:$B$67</definedName>
    <definedName name="_xlnm.Print_Area" localSheetId="1">'Project Total'!$A$1:$B$37</definedName>
    <definedName name="_xlnm.Print_Area" localSheetId="5">'Research Org Costing Form (1)'!$A$1:$B$130</definedName>
    <definedName name="_xlnm.Print_Area" localSheetId="6">'Research Org Costing Form (2)'!$A$1:$B$130</definedName>
    <definedName name="_xlnm.Print_Area" localSheetId="7">'Research Org Costing Form (3)'!$A$1:$B$130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0" i="12" l="1"/>
  <c r="A70" i="4"/>
  <c r="D67" i="13"/>
  <c r="D67" i="12"/>
  <c r="D67" i="4"/>
  <c r="F117" i="11"/>
  <c r="I32" i="6" s="1"/>
  <c r="F116" i="11"/>
  <c r="F115" i="11"/>
  <c r="F114" i="11"/>
  <c r="F113" i="11"/>
  <c r="F112" i="11"/>
  <c r="F117" i="10"/>
  <c r="F116" i="10"/>
  <c r="F115" i="10"/>
  <c r="F114" i="10"/>
  <c r="F113" i="10"/>
  <c r="F112" i="10"/>
  <c r="F112" i="2"/>
  <c r="G112" i="2"/>
  <c r="H112" i="2" s="1"/>
  <c r="F113" i="2"/>
  <c r="G113" i="2"/>
  <c r="H113" i="2"/>
  <c r="F114" i="2"/>
  <c r="H114" i="2" s="1"/>
  <c r="G114" i="2"/>
  <c r="F115" i="2"/>
  <c r="H115" i="2" s="1"/>
  <c r="G115" i="2"/>
  <c r="F116" i="2"/>
  <c r="G116" i="2"/>
  <c r="H116" i="2" s="1"/>
  <c r="F117" i="2"/>
  <c r="G117" i="2" s="1"/>
  <c r="H117" i="2" s="1"/>
  <c r="F118" i="2"/>
  <c r="G66" i="13"/>
  <c r="C73" i="13"/>
  <c r="E73" i="13" s="1"/>
  <c r="C73" i="12"/>
  <c r="E73" i="12" s="1"/>
  <c r="C73" i="4"/>
  <c r="E73" i="4" s="1"/>
  <c r="A70" i="13"/>
  <c r="F66" i="13"/>
  <c r="F65" i="13"/>
  <c r="F64" i="13"/>
  <c r="G64" i="13" s="1"/>
  <c r="G63" i="13"/>
  <c r="F63" i="13"/>
  <c r="F62" i="13"/>
  <c r="F61" i="13"/>
  <c r="G61" i="13" s="1"/>
  <c r="H58" i="13"/>
  <c r="F57" i="13"/>
  <c r="F21" i="6" s="1"/>
  <c r="F50" i="13"/>
  <c r="F20" i="6" s="1"/>
  <c r="F43" i="13"/>
  <c r="G43" i="13" s="1"/>
  <c r="F33" i="13"/>
  <c r="F28" i="13"/>
  <c r="F23" i="13"/>
  <c r="F18" i="13"/>
  <c r="G18" i="13" s="1"/>
  <c r="H18" i="13" s="1"/>
  <c r="F66" i="12"/>
  <c r="F65" i="12"/>
  <c r="F64" i="12"/>
  <c r="F63" i="12"/>
  <c r="G63" i="12" s="1"/>
  <c r="F62" i="12"/>
  <c r="F61" i="12"/>
  <c r="G58" i="12"/>
  <c r="H58" i="12" s="1"/>
  <c r="F57" i="12"/>
  <c r="E21" i="6" s="1"/>
  <c r="F50" i="12"/>
  <c r="E20" i="6" s="1"/>
  <c r="F43" i="12"/>
  <c r="E19" i="6" s="1"/>
  <c r="F33" i="12"/>
  <c r="F28" i="12"/>
  <c r="F23" i="12"/>
  <c r="F18" i="12"/>
  <c r="G18" i="12" s="1"/>
  <c r="F127" i="11"/>
  <c r="G127" i="11" s="1"/>
  <c r="F126" i="11"/>
  <c r="F125" i="11"/>
  <c r="F124" i="11"/>
  <c r="F123" i="11"/>
  <c r="F122" i="11"/>
  <c r="F106" i="11"/>
  <c r="F99" i="11"/>
  <c r="F92" i="11"/>
  <c r="F85" i="11"/>
  <c r="F76" i="11"/>
  <c r="F68" i="11"/>
  <c r="F58" i="11"/>
  <c r="F50" i="11"/>
  <c r="G50" i="11" s="1"/>
  <c r="F42" i="11"/>
  <c r="F33" i="11"/>
  <c r="F28" i="11"/>
  <c r="F23" i="11"/>
  <c r="F18" i="11"/>
  <c r="F127" i="10"/>
  <c r="F126" i="10"/>
  <c r="F125" i="10"/>
  <c r="F124" i="10"/>
  <c r="F123" i="10"/>
  <c r="F122" i="10"/>
  <c r="F106" i="10"/>
  <c r="F99" i="10"/>
  <c r="F92" i="10"/>
  <c r="H29" i="6" s="1"/>
  <c r="F85" i="10"/>
  <c r="F76" i="10"/>
  <c r="F68" i="10"/>
  <c r="F58" i="10"/>
  <c r="G58" i="10" s="1"/>
  <c r="F50" i="10"/>
  <c r="F42" i="10"/>
  <c r="F33" i="10"/>
  <c r="F28" i="10"/>
  <c r="F23" i="10"/>
  <c r="G23" i="10" s="1"/>
  <c r="F18" i="10"/>
  <c r="F18" i="4"/>
  <c r="G18" i="4" s="1"/>
  <c r="A1" i="11"/>
  <c r="A1" i="10"/>
  <c r="A1" i="2"/>
  <c r="A132" i="10"/>
  <c r="A132" i="2"/>
  <c r="G118" i="2" l="1"/>
  <c r="H118" i="2" s="1"/>
  <c r="G64" i="12"/>
  <c r="H64" i="12" s="1"/>
  <c r="F118" i="11"/>
  <c r="G112" i="11"/>
  <c r="H112" i="11" s="1"/>
  <c r="G113" i="11"/>
  <c r="H113" i="11" s="1"/>
  <c r="G114" i="11"/>
  <c r="H114" i="11" s="1"/>
  <c r="G115" i="11"/>
  <c r="H115" i="11" s="1"/>
  <c r="G116" i="11"/>
  <c r="H116" i="11" s="1"/>
  <c r="G117" i="11"/>
  <c r="H117" i="11" s="1"/>
  <c r="F118" i="10"/>
  <c r="H32" i="6" s="1"/>
  <c r="G112" i="10"/>
  <c r="H112" i="10" s="1"/>
  <c r="G113" i="10"/>
  <c r="H113" i="10" s="1"/>
  <c r="G114" i="10"/>
  <c r="H114" i="10" s="1"/>
  <c r="G115" i="10"/>
  <c r="H115" i="10" s="1"/>
  <c r="G116" i="10"/>
  <c r="H116" i="10" s="1"/>
  <c r="G117" i="10"/>
  <c r="H117" i="10" s="1"/>
  <c r="G126" i="10"/>
  <c r="H126" i="10" s="1"/>
  <c r="G127" i="10"/>
  <c r="H127" i="10" s="1"/>
  <c r="H63" i="13"/>
  <c r="H64" i="13"/>
  <c r="H63" i="12"/>
  <c r="H18" i="4"/>
  <c r="F79" i="10"/>
  <c r="F36" i="12"/>
  <c r="G36" i="12" s="1"/>
  <c r="F67" i="12"/>
  <c r="G67" i="12" s="1"/>
  <c r="F19" i="6"/>
  <c r="G23" i="13"/>
  <c r="H23" i="13" s="1"/>
  <c r="H61" i="13"/>
  <c r="H43" i="13"/>
  <c r="G62" i="13"/>
  <c r="H62" i="13" s="1"/>
  <c r="H66" i="13"/>
  <c r="G28" i="13"/>
  <c r="H28" i="13" s="1"/>
  <c r="G50" i="13"/>
  <c r="H50" i="13" s="1"/>
  <c r="F67" i="13"/>
  <c r="G65" i="13"/>
  <c r="H65" i="13" s="1"/>
  <c r="G57" i="13"/>
  <c r="G33" i="13"/>
  <c r="H33" i="13" s="1"/>
  <c r="F36" i="13"/>
  <c r="A73" i="13" s="1"/>
  <c r="G61" i="12"/>
  <c r="H61" i="12" s="1"/>
  <c r="G65" i="12"/>
  <c r="H65" i="12" s="1"/>
  <c r="G23" i="12"/>
  <c r="H23" i="12" s="1"/>
  <c r="G43" i="12"/>
  <c r="H43" i="12" s="1"/>
  <c r="G62" i="12"/>
  <c r="H62" i="12" s="1"/>
  <c r="G66" i="12"/>
  <c r="H66" i="12" s="1"/>
  <c r="G28" i="12"/>
  <c r="H28" i="12" s="1"/>
  <c r="G50" i="12"/>
  <c r="H50" i="12" s="1"/>
  <c r="H18" i="12"/>
  <c r="G33" i="12"/>
  <c r="H33" i="12" s="1"/>
  <c r="G57" i="12"/>
  <c r="F79" i="11"/>
  <c r="G58" i="11"/>
  <c r="H58" i="11" s="1"/>
  <c r="G85" i="11"/>
  <c r="H85" i="11" s="1"/>
  <c r="F128" i="11"/>
  <c r="F132" i="11" s="1"/>
  <c r="G33" i="11"/>
  <c r="H33" i="11" s="1"/>
  <c r="G68" i="11"/>
  <c r="H68" i="11" s="1"/>
  <c r="G92" i="11"/>
  <c r="H92" i="11" s="1"/>
  <c r="G124" i="11"/>
  <c r="H124" i="11" s="1"/>
  <c r="G23" i="11"/>
  <c r="H23" i="11" s="1"/>
  <c r="G122" i="11"/>
  <c r="H122" i="11" s="1"/>
  <c r="G126" i="11"/>
  <c r="H126" i="11" s="1"/>
  <c r="G106" i="11"/>
  <c r="H106" i="11" s="1"/>
  <c r="G28" i="11"/>
  <c r="H28" i="11" s="1"/>
  <c r="G123" i="11"/>
  <c r="H123" i="11" s="1"/>
  <c r="H127" i="11"/>
  <c r="H50" i="11"/>
  <c r="G18" i="11"/>
  <c r="H18" i="11" s="1"/>
  <c r="G42" i="11"/>
  <c r="H42" i="11" s="1"/>
  <c r="G76" i="11"/>
  <c r="H76" i="11" s="1"/>
  <c r="G99" i="11"/>
  <c r="H99" i="11" s="1"/>
  <c r="G125" i="11"/>
  <c r="H125" i="11" s="1"/>
  <c r="H23" i="10"/>
  <c r="G28" i="10"/>
  <c r="H28" i="10" s="1"/>
  <c r="F128" i="10"/>
  <c r="G33" i="10"/>
  <c r="H33" i="10" s="1"/>
  <c r="G68" i="10"/>
  <c r="H68" i="10" s="1"/>
  <c r="G92" i="10"/>
  <c r="H92" i="10" s="1"/>
  <c r="G124" i="10"/>
  <c r="H124" i="10" s="1"/>
  <c r="G122" i="10"/>
  <c r="H122" i="10" s="1"/>
  <c r="G85" i="10"/>
  <c r="H85" i="10" s="1"/>
  <c r="H58" i="10"/>
  <c r="G50" i="10"/>
  <c r="H50" i="10" s="1"/>
  <c r="G106" i="10"/>
  <c r="H106" i="10" s="1"/>
  <c r="G123" i="10"/>
  <c r="H123" i="10" s="1"/>
  <c r="G18" i="10"/>
  <c r="H18" i="10" s="1"/>
  <c r="G42" i="10"/>
  <c r="H42" i="10" s="1"/>
  <c r="G76" i="10"/>
  <c r="H76" i="10" s="1"/>
  <c r="G99" i="10"/>
  <c r="H99" i="10" s="1"/>
  <c r="G125" i="10"/>
  <c r="H125" i="10" s="1"/>
  <c r="A1" i="9"/>
  <c r="A1" i="13"/>
  <c r="A1" i="12"/>
  <c r="A1" i="4"/>
  <c r="F12" i="6"/>
  <c r="F11" i="6"/>
  <c r="F10" i="6"/>
  <c r="F9" i="6"/>
  <c r="F8" i="6"/>
  <c r="E12" i="6"/>
  <c r="E11" i="6"/>
  <c r="E10" i="6"/>
  <c r="E9" i="6"/>
  <c r="E8" i="6"/>
  <c r="I9" i="6"/>
  <c r="H12" i="6"/>
  <c r="I12" i="6"/>
  <c r="I11" i="6"/>
  <c r="H11" i="6"/>
  <c r="I10" i="6"/>
  <c r="H10" i="6"/>
  <c r="H9" i="6"/>
  <c r="I8" i="6"/>
  <c r="H8" i="6"/>
  <c r="G8" i="6"/>
  <c r="G9" i="6"/>
  <c r="A132" i="11"/>
  <c r="A22" i="6"/>
  <c r="A21" i="6"/>
  <c r="A20" i="6"/>
  <c r="A19" i="6"/>
  <c r="A18" i="6"/>
  <c r="F33" i="4"/>
  <c r="G33" i="4" s="1"/>
  <c r="H33" i="4" s="1"/>
  <c r="F28" i="4"/>
  <c r="G28" i="4" s="1"/>
  <c r="H28" i="4" s="1"/>
  <c r="F23" i="4"/>
  <c r="G23" i="4" s="1"/>
  <c r="H23" i="4" s="1"/>
  <c r="F66" i="4"/>
  <c r="F65" i="4"/>
  <c r="F64" i="4"/>
  <c r="F63" i="4"/>
  <c r="F62" i="4"/>
  <c r="F61" i="4"/>
  <c r="F50" i="4"/>
  <c r="F43" i="4"/>
  <c r="A33" i="6"/>
  <c r="A32" i="6"/>
  <c r="F132" i="10" l="1"/>
  <c r="F22" i="6"/>
  <c r="G67" i="13"/>
  <c r="H57" i="12"/>
  <c r="D73" i="12"/>
  <c r="E22" i="6"/>
  <c r="A73" i="12"/>
  <c r="G63" i="4"/>
  <c r="H63" i="4" s="1"/>
  <c r="G64" i="4"/>
  <c r="H64" i="4" s="1"/>
  <c r="G65" i="4"/>
  <c r="H65" i="4" s="1"/>
  <c r="G66" i="4"/>
  <c r="H66" i="4" s="1"/>
  <c r="H57" i="13"/>
  <c r="G61" i="4"/>
  <c r="H61" i="4" s="1"/>
  <c r="G118" i="11"/>
  <c r="H118" i="11" s="1"/>
  <c r="G118" i="10"/>
  <c r="H118" i="10" s="1"/>
  <c r="F18" i="6"/>
  <c r="H67" i="12"/>
  <c r="G79" i="10"/>
  <c r="F23" i="6"/>
  <c r="H36" i="12"/>
  <c r="E18" i="6"/>
  <c r="E23" i="6" s="1"/>
  <c r="G36" i="13"/>
  <c r="D73" i="13" s="1"/>
  <c r="H67" i="13"/>
  <c r="G62" i="4"/>
  <c r="H62" i="4" s="1"/>
  <c r="D19" i="6"/>
  <c r="B19" i="6" s="1"/>
  <c r="G43" i="4"/>
  <c r="H43" i="4" s="1"/>
  <c r="D20" i="6"/>
  <c r="B20" i="6" s="1"/>
  <c r="G50" i="4"/>
  <c r="H50" i="4" s="1"/>
  <c r="F67" i="4"/>
  <c r="G67" i="4" s="1"/>
  <c r="G79" i="11"/>
  <c r="G128" i="11"/>
  <c r="H128" i="11" s="1"/>
  <c r="G128" i="10"/>
  <c r="H128" i="10" s="1"/>
  <c r="I28" i="6"/>
  <c r="H30" i="6"/>
  <c r="H33" i="6"/>
  <c r="H28" i="6"/>
  <c r="H31" i="6"/>
  <c r="I31" i="6"/>
  <c r="I33" i="6"/>
  <c r="I29" i="6"/>
  <c r="I30" i="6"/>
  <c r="F36" i="4"/>
  <c r="A31" i="6"/>
  <c r="A30" i="6"/>
  <c r="A29" i="6"/>
  <c r="A28" i="6"/>
  <c r="A27" i="6"/>
  <c r="G132" i="11" l="1"/>
  <c r="G132" i="10"/>
  <c r="F73" i="12"/>
  <c r="H79" i="10"/>
  <c r="H132" i="10" s="1"/>
  <c r="H79" i="11"/>
  <c r="H132" i="11" s="1"/>
  <c r="H39" i="6"/>
  <c r="H36" i="13"/>
  <c r="F73" i="13" s="1"/>
  <c r="E39" i="6"/>
  <c r="H67" i="4"/>
  <c r="G36" i="4"/>
  <c r="D18" i="6"/>
  <c r="H27" i="6"/>
  <c r="I27" i="6"/>
  <c r="F122" i="2"/>
  <c r="G122" i="2" s="1"/>
  <c r="H122" i="2" s="1"/>
  <c r="F106" i="2"/>
  <c r="G106" i="2" s="1"/>
  <c r="H106" i="2" s="1"/>
  <c r="F99" i="2"/>
  <c r="G99" i="2" s="1"/>
  <c r="H99" i="2" s="1"/>
  <c r="F92" i="2"/>
  <c r="F85" i="2"/>
  <c r="F76" i="2"/>
  <c r="G76" i="2" s="1"/>
  <c r="H76" i="2" s="1"/>
  <c r="F68" i="2"/>
  <c r="G68" i="2" s="1"/>
  <c r="H68" i="2" s="1"/>
  <c r="F58" i="2"/>
  <c r="G58" i="2" s="1"/>
  <c r="H58" i="2" s="1"/>
  <c r="F50" i="2"/>
  <c r="G50" i="2" s="1"/>
  <c r="H50" i="2" s="1"/>
  <c r="F42" i="2"/>
  <c r="G42" i="2" s="1"/>
  <c r="H42" i="2" s="1"/>
  <c r="F33" i="2"/>
  <c r="G33" i="2" s="1"/>
  <c r="H33" i="2" s="1"/>
  <c r="F28" i="2"/>
  <c r="G28" i="2" s="1"/>
  <c r="H28" i="2" s="1"/>
  <c r="F23" i="2"/>
  <c r="G23" i="2" s="1"/>
  <c r="H23" i="2" s="1"/>
  <c r="F18" i="2"/>
  <c r="G18" i="2" s="1"/>
  <c r="H18" i="2" s="1"/>
  <c r="G85" i="2" l="1"/>
  <c r="H85" i="2" s="1"/>
  <c r="G28" i="6"/>
  <c r="B28" i="6" s="1"/>
  <c r="G92" i="2"/>
  <c r="H92" i="2" s="1"/>
  <c r="G29" i="6"/>
  <c r="B29" i="6" s="1"/>
  <c r="I39" i="6"/>
  <c r="F39" i="6"/>
  <c r="H36" i="4"/>
  <c r="H34" i="6"/>
  <c r="I34" i="6"/>
  <c r="B18" i="6"/>
  <c r="G31" i="6"/>
  <c r="B31" i="6" s="1"/>
  <c r="G30" i="6"/>
  <c r="B30" i="6" s="1"/>
  <c r="F79" i="2"/>
  <c r="G79" i="2" l="1"/>
  <c r="G27" i="6"/>
  <c r="B27" i="6" s="1"/>
  <c r="G32" i="6"/>
  <c r="B32" i="6" s="1"/>
  <c r="H79" i="2" l="1"/>
  <c r="D12" i="6"/>
  <c r="D11" i="6"/>
  <c r="D10" i="6"/>
  <c r="D9" i="6"/>
  <c r="G12" i="6"/>
  <c r="G11" i="6"/>
  <c r="G10" i="6"/>
  <c r="D8" i="6"/>
  <c r="B12" i="6" a="1"/>
  <c r="B12" i="6" s="1"/>
  <c r="F57" i="4"/>
  <c r="A73" i="4" s="1"/>
  <c r="G57" i="4" l="1"/>
  <c r="D73" i="4" s="1"/>
  <c r="D21" i="6"/>
  <c r="F123" i="2"/>
  <c r="G123" i="2" s="1"/>
  <c r="F124" i="2"/>
  <c r="G124" i="2" s="1"/>
  <c r="H124" i="2" s="1"/>
  <c r="F125" i="2"/>
  <c r="G125" i="2" s="1"/>
  <c r="H125" i="2" s="1"/>
  <c r="F126" i="2"/>
  <c r="G126" i="2" s="1"/>
  <c r="H126" i="2" s="1"/>
  <c r="F127" i="2"/>
  <c r="G127" i="2" s="1"/>
  <c r="H127" i="2" s="1"/>
  <c r="B21" i="6" l="1"/>
  <c r="H57" i="4"/>
  <c r="F73" i="4" s="1"/>
  <c r="H123" i="2"/>
  <c r="D22" i="6"/>
  <c r="D23" i="6" s="1"/>
  <c r="F128" i="2"/>
  <c r="F132" i="2" s="1"/>
  <c r="G128" i="2" l="1"/>
  <c r="G132" i="2" s="1"/>
  <c r="B22" i="6"/>
  <c r="B23" i="6" s="1"/>
  <c r="G33" i="6"/>
  <c r="H128" i="2" l="1"/>
  <c r="H132" i="2" s="1"/>
  <c r="B33" i="6"/>
  <c r="B34" i="6" s="1"/>
  <c r="B37" i="6" s="1"/>
  <c r="G34" i="6"/>
  <c r="G39" i="6" l="1"/>
  <c r="D39" i="6"/>
  <c r="B39" i="6" l="1"/>
  <c r="B41"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<sst xmlns="http://schemas.openxmlformats.org/spreadsheetml/2006/main" count="577" uniqueCount="144">
  <si>
    <t>Applicants should complete the cells in pale yellow.</t>
  </si>
  <si>
    <t>Project Total Tab</t>
  </si>
  <si>
    <t>Lead Partner to complete the Project Name in Cell B3</t>
  </si>
  <si>
    <t>Costings will pull through from the individual costing tabs for all partners</t>
  </si>
  <si>
    <t>Lead Partner to check the overall costing pulling through from the costing tabs for consistency and sign the sheet on Row 44</t>
  </si>
  <si>
    <t>Costing Tabs</t>
  </si>
  <si>
    <t>Each Research (HEI/ RTO/ Charity) Partner to complete a Research Costing Form</t>
  </si>
  <si>
    <t>Royce facilities can only be funded for Research Organisations (HEI/ RTO/ Charity). Pleasae confirm the name of the facilities manager that you have contacted in the cell provided</t>
  </si>
  <si>
    <t>Henry Royce - Costings document</t>
  </si>
  <si>
    <t>Programme</t>
  </si>
  <si>
    <t>RICP (Royce Industrial Collaboration Programme)</t>
  </si>
  <si>
    <t>Project Title</t>
  </si>
  <si>
    <t>Industry Partner 1 (Lead)</t>
  </si>
  <si>
    <t>Industry Partner 2</t>
  </si>
  <si>
    <t>Industry Partner 3</t>
  </si>
  <si>
    <t>Research Partner 1</t>
  </si>
  <si>
    <t>Research Partner 2</t>
  </si>
  <si>
    <t>Research Partner 3</t>
  </si>
  <si>
    <t xml:space="preserve">General Information </t>
  </si>
  <si>
    <t>Total</t>
  </si>
  <si>
    <t>Lead Organisation</t>
  </si>
  <si>
    <t xml:space="preserve">Lead Investigator </t>
  </si>
  <si>
    <t>Spinout/Microbusiness/SME/Large Enterprise</t>
  </si>
  <si>
    <t>Start Date</t>
  </si>
  <si>
    <t>Duration (Number of Months)</t>
  </si>
  <si>
    <t xml:space="preserve">Submission deadline </t>
  </si>
  <si>
    <t>Project Costs</t>
  </si>
  <si>
    <t>Industry Partners</t>
  </si>
  <si>
    <t>Total Industry Partner Costs</t>
  </si>
  <si>
    <t>Research Partners</t>
  </si>
  <si>
    <t>Total Research Partner Costs</t>
  </si>
  <si>
    <t>Total Project Costs</t>
  </si>
  <si>
    <t>Total Partner Contributions</t>
  </si>
  <si>
    <t>Total Funding Requested</t>
  </si>
  <si>
    <t>Completed by (Name):</t>
  </si>
  <si>
    <t>Date of Completion:</t>
  </si>
  <si>
    <t>Signature</t>
  </si>
  <si>
    <t>Completed by:</t>
  </si>
  <si>
    <t>Industry Partner Company name</t>
  </si>
  <si>
    <t>Type of RD&amp;I Project</t>
  </si>
  <si>
    <r>
      <rPr>
        <b/>
        <u/>
        <sz val="12"/>
        <color theme="1"/>
        <rFont val="Calibri"/>
        <family val="2"/>
        <scheme val="minor"/>
      </rPr>
      <t>Industrial Research</t>
    </r>
    <r>
      <rPr>
        <sz val="10"/>
        <color theme="1"/>
        <rFont val="Calibri"/>
        <family val="2"/>
        <scheme val="minor"/>
      </rPr>
      <t xml:space="preserve"> is defined as planned research or critical investigation aimed at the acquisition of new knowledge and skills for developing new products, processes or services or for bringing about a significant improvement in existing products, processes or services</t>
    </r>
  </si>
  <si>
    <t>Spinout/Microbusiness/Small Enterprise/ Medium Enterprise/Large Enterprise</t>
  </si>
  <si>
    <r>
      <rPr>
        <b/>
        <u/>
        <sz val="12"/>
        <color theme="1"/>
        <rFont val="Calibri"/>
        <family val="2"/>
        <scheme val="minor"/>
      </rPr>
      <t>Experimental Developmen</t>
    </r>
    <r>
      <rPr>
        <sz val="10"/>
        <color theme="1"/>
        <rFont val="Calibri"/>
        <family val="2"/>
        <scheme val="minor"/>
      </rPr>
      <t>t is a pre-competitive development category defined as the acquiring, combining, shaping and using of existing scientific technological business and other relevant knowledge and skills for the purposes of producing plans and arrangements or designs for new, altered or improved products, processes or services. This category extends to the development of commercially usable prototypes and pilot projects where they would be too expensive to produce only for experimental purposes; where there is subsequent commercial use of the prototype any revenue generated has to be deducted from eligible costs. This category does not cover routine or periodic changes to produces and services</t>
    </r>
  </si>
  <si>
    <r>
      <rPr>
        <b/>
        <u/>
        <sz val="12"/>
        <rFont val="Calibri"/>
        <family val="2"/>
        <scheme val="minor"/>
      </rPr>
      <t xml:space="preserve">Feasibility Studies </t>
    </r>
    <r>
      <rPr>
        <sz val="10"/>
        <rFont val="Calibri"/>
        <family val="2"/>
        <scheme val="minor"/>
      </rPr>
      <t>are preparatory to industrial research and experimental development</t>
    </r>
  </si>
  <si>
    <t xml:space="preserve">Company staff </t>
  </si>
  <si>
    <t>Total Costs</t>
  </si>
  <si>
    <t>Royce Contribution</t>
  </si>
  <si>
    <t>Industry Contribution</t>
  </si>
  <si>
    <t>Name</t>
  </si>
  <si>
    <t>Position in company</t>
  </si>
  <si>
    <t>FTE on project</t>
  </si>
  <si>
    <t>Total Cost</t>
  </si>
  <si>
    <t>Total Personnel Costs (A) £</t>
  </si>
  <si>
    <t>Consumables</t>
  </si>
  <si>
    <t xml:space="preserve">Description </t>
  </si>
  <si>
    <t>Cost (VAT inclusive)</t>
  </si>
  <si>
    <t>Total Consumables Costs (B) £</t>
  </si>
  <si>
    <t>Travel (please indicate if UK or overseas)</t>
  </si>
  <si>
    <t>Total Travel Costs (C)  £</t>
  </si>
  <si>
    <t>Other requirements specific to this project</t>
  </si>
  <si>
    <t>Description</t>
  </si>
  <si>
    <t>Total Other Costs (D) £</t>
  </si>
  <si>
    <t>Usage of any company facilities</t>
  </si>
  <si>
    <t>Total facilities Costs (E) £</t>
  </si>
  <si>
    <t>Type of Unit (e.g hours, days)</t>
  </si>
  <si>
    <t>Number of Units</t>
  </si>
  <si>
    <t>Cost (per unit (£))</t>
  </si>
  <si>
    <t>Costs £</t>
  </si>
  <si>
    <t>Total Partner Project Cost £</t>
  </si>
  <si>
    <t>Royce Funding Rate</t>
  </si>
  <si>
    <t>Expected Industry Partner Contribution rate</t>
  </si>
  <si>
    <t>Expected Industry Partner Contribution £</t>
  </si>
  <si>
    <t>Research Organisation Name</t>
  </si>
  <si>
    <r>
      <rPr>
        <b/>
        <u/>
        <sz val="12"/>
        <color theme="1"/>
        <rFont val="Calibri"/>
        <family val="2"/>
        <scheme val="minor"/>
      </rPr>
      <t>Experimental Development</t>
    </r>
    <r>
      <rPr>
        <sz val="10"/>
        <color theme="1"/>
        <rFont val="Calibri"/>
        <family val="2"/>
        <scheme val="minor"/>
      </rPr>
      <t xml:space="preserve"> is a pre-competitive development category defined as the acquiring, combining, shaping and using of existing scientific technological business and other relevant knowledge and skills for the purposes of producing plans and arrangements or designs for new, altered or improved products, processes or services. This category extends to the development of commercially usable prototypes and pilot projects where they would be too expensive to produce only for experimental purposes; where there is subsequent commercial use of the prototype any revenue generated has to be deducted from eligible costs. This category does not cover routine or periodic changes to produces and services</t>
    </r>
  </si>
  <si>
    <t>UK Je-S Registered Institution/ RTO/ Chairty/ Not for Profit</t>
  </si>
  <si>
    <t>Project Staff</t>
  </si>
  <si>
    <t>Research Organisation Contribution</t>
  </si>
  <si>
    <t>Please familiarise yourself with your Faculty Costing and Pricing Policy before completing this section</t>
  </si>
  <si>
    <t>PI</t>
  </si>
  <si>
    <t>Department/School/Faculty</t>
  </si>
  <si>
    <t>Co-I</t>
  </si>
  <si>
    <t xml:space="preserve">Research Staff  (PDRAs, Fellows) </t>
  </si>
  <si>
    <t>Position</t>
  </si>
  <si>
    <t>Grade &amp; spine point</t>
  </si>
  <si>
    <t>Start Date (if different from project)</t>
  </si>
  <si>
    <t>Duration (months)</t>
  </si>
  <si>
    <t>Technicians</t>
  </si>
  <si>
    <r>
      <t>Dedicated technician support (</t>
    </r>
    <r>
      <rPr>
        <b/>
        <sz val="10"/>
        <color rgb="FFFF0000"/>
        <rFont val="Calibri"/>
        <family val="2"/>
        <scheme val="minor"/>
      </rPr>
      <t>which is not already included in your equipment TRAC rate</t>
    </r>
    <r>
      <rPr>
        <b/>
        <sz val="10"/>
        <rFont val="Calibri"/>
        <family val="2"/>
        <scheme val="minor"/>
      </rPr>
      <t xml:space="preserve"> </t>
    </r>
    <r>
      <rPr>
        <b/>
        <sz val="10"/>
        <color rgb="FFFF0000"/>
        <rFont val="Calibri"/>
        <family val="2"/>
        <scheme val="minor"/>
      </rPr>
      <t>or on other grants</t>
    </r>
    <r>
      <rPr>
        <b/>
        <sz val="10"/>
        <rFont val="Calibri"/>
        <family val="2"/>
        <scheme val="minor"/>
      </rPr>
      <t xml:space="preserve">) </t>
    </r>
  </si>
  <si>
    <t>Equipment</t>
  </si>
  <si>
    <t>Total Equipment Costs (B) £</t>
  </si>
  <si>
    <t>Consumables (for those additional items not included in your TRAC costing)</t>
  </si>
  <si>
    <t>Total Consumables Costs (C) £</t>
  </si>
  <si>
    <t>Total Travel Costs (D) £</t>
  </si>
  <si>
    <t>Other requirements (costs) specific to this project</t>
  </si>
  <si>
    <t>Total Other Costs (E) £</t>
  </si>
  <si>
    <t>Usage of Royce facilities (100%)</t>
  </si>
  <si>
    <t>Name of Royce Facilities Manager Contacted</t>
  </si>
  <si>
    <t>Total Royce facilities Costs (F) £</t>
  </si>
  <si>
    <t>Royce Partner</t>
  </si>
  <si>
    <t>Period of usage (number of units)</t>
  </si>
  <si>
    <t>Units (hours, days etc.)</t>
  </si>
  <si>
    <t>Cost (TRAC per unit (£))</t>
  </si>
  <si>
    <t>TRAC costs £</t>
  </si>
  <si>
    <t>Total Royce facility TRAC costs (100%)</t>
  </si>
  <si>
    <t>Usage of any other partner (non-Royce) facilities</t>
  </si>
  <si>
    <t>Total non-Royce facilities Costs (G) £</t>
  </si>
  <si>
    <t>Organisation</t>
  </si>
  <si>
    <t xml:space="preserve">Name </t>
  </si>
  <si>
    <t>University of Cambridge</t>
  </si>
  <si>
    <t>30 June 2023</t>
  </si>
  <si>
    <t>University of Leeds</t>
  </si>
  <si>
    <t>University of Oxford</t>
  </si>
  <si>
    <t>Imperial College London</t>
  </si>
  <si>
    <t>Colour Palette</t>
  </si>
  <si>
    <t>University of Sheffield</t>
  </si>
  <si>
    <t>Royce Grey</t>
  </si>
  <si>
    <t>University of Liverpool</t>
  </si>
  <si>
    <t>Primary Teal</t>
  </si>
  <si>
    <t>University of Manchester</t>
  </si>
  <si>
    <t>Accent Yellow</t>
  </si>
  <si>
    <t>UK Atomic Energy Authority (UKAEA)</t>
  </si>
  <si>
    <t>National Nuclear Laboratory (NNL)</t>
  </si>
  <si>
    <r>
      <t>Feasibility study</t>
    </r>
    <r>
      <rPr>
        <sz val="11"/>
        <rFont val="Calibri"/>
        <family val="2"/>
        <scheme val="minor"/>
      </rPr>
      <t> </t>
    </r>
  </si>
  <si>
    <r>
      <t>Industrial research</t>
    </r>
    <r>
      <rPr>
        <sz val="11"/>
        <rFont val="Calibri"/>
        <family val="2"/>
        <scheme val="minor"/>
      </rPr>
      <t> </t>
    </r>
  </si>
  <si>
    <r>
      <t>Experimental development</t>
    </r>
    <r>
      <rPr>
        <sz val="11"/>
        <rFont val="Calibri"/>
        <family val="2"/>
        <scheme val="minor"/>
      </rPr>
      <t> </t>
    </r>
  </si>
  <si>
    <t>Small Enterprise </t>
  </si>
  <si>
    <t>70% </t>
  </si>
  <si>
    <t>Medium Enterprise </t>
  </si>
  <si>
    <t>60% </t>
  </si>
  <si>
    <t>Industrial Research</t>
  </si>
  <si>
    <t>Large enterprise  </t>
  </si>
  <si>
    <t>25% </t>
  </si>
  <si>
    <t>Experimental Development</t>
  </si>
  <si>
    <t>Feasibility Studies</t>
  </si>
  <si>
    <t>Spinout/Microbusiness/ Small Enterprise</t>
  </si>
  <si>
    <t>Medium Enterprise</t>
  </si>
  <si>
    <t>Large Enterprise</t>
  </si>
  <si>
    <t>UK Je-S Registered Institution</t>
  </si>
  <si>
    <t>RTO/ Charity/ Not for Profit</t>
  </si>
  <si>
    <t>New Staff</t>
  </si>
  <si>
    <t>Existing Staff</t>
  </si>
  <si>
    <t>Each Industry Partner requesting funding to complete an Industry Costing Form</t>
  </si>
  <si>
    <t>Costing Form Version 2- 11 May 2023</t>
  </si>
  <si>
    <t>Industry partners providing in kind contributions or cash contributions only and not requesting funding do not need to complete a costing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</si>
</sst>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_-* #,##0_-;\-* #,##0_-;_-* &quot;-&quot;??_-;_-@_-"/>
  </numFmts>
  <fonts count="29" x14ac:knownFonts="1">
    <font>
      <sz val="11"/>
      <color theme="1"/>
      <name val="Calibri"/>
      <family val="2"/>
      <scheme val="minor"/>
    </font>
    <font>
      <sz val="10"/>
      <name val="Arial"/>
      <family val="2"/>
    </font>
    <font>
      <sz val="10"/>
      <color theme="1"/>
      <name val="Calibri"/>
      <family val="2"/>
      <scheme val="minor"/>
    </font>
    <font>
      <sz val="11"/>
      <name val="Calibri"/>
      <family val="2"/>
      <scheme val="minor"/>
    </font>
    <font>
      <sz val="11"/>
      <color theme="1"/>
      <name val="Calibri"/>
      <family val="2"/>
      <scheme val="minor"/>
    </font>
    <font>
      <sz val="11"/>
      <color theme="0"/>
      <name val="Calibri"/>
      <family val="2"/>
      <scheme val="minor"/>
    </font>
    <font>
      <sz val="8"/>
      <name val="Calibri"/>
      <family val="2"/>
      <scheme val="minor"/>
    </font>
    <font>
      <b/>
      <sz val="16"/>
      <color theme="0"/>
      <name val="Calibri"/>
      <family val="2"/>
      <scheme val="minor"/>
    </font>
    <font>
      <b/>
      <sz val="18"/>
      <color theme="0"/>
      <name val="Calibri"/>
      <family val="2"/>
      <scheme val="minor"/>
    </font>
    <font>
      <b/>
      <sz val="10"/>
      <name val="Calibri"/>
      <family val="2"/>
      <scheme val="minor"/>
    </font>
    <font>
      <sz val="10"/>
      <name val="Calibri"/>
      <family val="2"/>
      <scheme val="minor"/>
    </font>
    <font>
      <b/>
      <sz val="14"/>
      <name val="Calibri"/>
      <family val="2"/>
      <scheme val="minor"/>
    </font>
    <font>
      <b/>
      <sz val="18"/>
      <name val="Calibri"/>
      <family val="2"/>
      <scheme val="minor"/>
    </font>
    <font>
      <b/>
      <u/>
      <sz val="12"/>
      <name val="Calibri"/>
      <family val="2"/>
      <scheme val="minor"/>
    </font>
    <font>
      <b/>
      <u/>
      <sz val="12"/>
      <color theme="1"/>
      <name val="Calibri"/>
      <family val="2"/>
      <scheme val="minor"/>
    </font>
    <font>
      <b/>
      <sz val="10"/>
      <color rgb="FF002060"/>
      <name val="Calibri"/>
      <family val="2"/>
      <scheme val="minor"/>
    </font>
    <font>
      <sz val="10"/>
      <color rgb="FF002060"/>
      <name val="Calibri"/>
      <family val="2"/>
      <scheme val="minor"/>
    </font>
    <font>
      <b/>
      <sz val="10"/>
      <color rgb="FF00B050"/>
      <name val="Calibri"/>
      <family val="2"/>
      <scheme val="minor"/>
    </font>
    <font>
      <sz val="10"/>
      <color rgb="FF00B050"/>
      <name val="Calibri"/>
      <family val="2"/>
      <scheme val="minor"/>
    </font>
    <font>
      <b/>
      <sz val="10"/>
      <color rgb="FFFF0000"/>
      <name val="Calibri"/>
      <family val="2"/>
      <scheme val="minor"/>
    </font>
    <font>
      <b/>
      <sz val="10"/>
      <color theme="1"/>
      <name val="Calibri"/>
      <family val="2"/>
      <scheme val="minor"/>
    </font>
    <font>
      <b/>
      <sz val="14"/>
      <color theme="1"/>
      <name val="Calibri"/>
      <family val="2"/>
      <scheme val="minor"/>
    </font>
    <font>
      <b/>
      <sz val="16"/>
      <name val="Calibri"/>
      <family val="2"/>
      <scheme val="minor"/>
    </font>
    <font>
      <sz val="10"/>
      <color theme="0"/>
      <name val="Calibri"/>
      <family val="2"/>
      <scheme val="minor"/>
    </font>
    <font>
      <b/>
      <sz val="11"/>
      <color theme="1"/>
      <name val="Calibri"/>
      <family val="2"/>
      <scheme val="minor"/>
    </font>
    <font>
      <b/>
      <sz val="10"/>
      <name val="Arial"/>
      <family val="2"/>
    </font>
    <font>
      <b/>
      <sz val="11"/>
      <name val="Calibri"/>
      <family val="2"/>
      <scheme val="minor"/>
    </font>
    <font>
      <sz val="14"/>
      <name val="Calibri"/>
      <family val="2"/>
      <scheme val="minor"/>
    </font>
    <font>
      <sz val="14"/>
      <color theme="1"/>
      <name val="Calibri"/>
      <family val="2"/>
      <scheme val="minor"/>
    </font>
  </fonts>
  <fills count="7">
    <fill>
      <patternFill patternType="none"/>
    </fill>
    <fill>
      <patternFill patternType="gray125"/>
    </fill>
    <fill>
      <patternFill patternType="solid">
        <fgColor rgb="FFFFFFCC"/>
        <bgColor indexed="64"/>
      </patternFill>
    </fill>
    <fill>
      <patternFill patternType="solid">
        <fgColor rgb="FF707071"/>
        <bgColor indexed="64"/>
      </patternFill>
    </fill>
    <fill>
      <patternFill patternType="solid">
        <fgColor rgb="FF00A79D"/>
        <bgColor indexed="64"/>
      </patternFill>
    </fill>
    <fill>
      <patternFill patternType="solid">
        <fgColor rgb="FFFFD100"/>
        <bgColor indexed="64"/>
      </patternFill>
    </fill>
    <fill>
      <patternFill patternType="solid">
        <fgColor rgb="FFFFFFFF"/>
        <bgColor indexed="64"/>
      </patternFill>
    </fill>
  </fills>
  <borders count="62">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thin">
        <color rgb="FF000000"/>
      </left>
      <right style="medium">
        <color rgb="FF000000"/>
      </right>
      <top style="medium">
        <color rgb="FF000000"/>
      </top>
      <bottom style="thin">
        <color rgb="FF000000"/>
      </bottom>
      <diagonal/>
    </border>
    <border>
      <left style="medium">
        <color rgb="FF000000"/>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s>
  <cellStyleXfs count="4">
    <xf numFmtId="0" fontId="0"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197">
    <xf numFmtId="0" fontId="0" fillId="0" borderId="0" xfId="0"/>
    <xf numFmtId="0" fontId="2" fillId="0" borderId="0" xfId="0" applyFont="1"/>
    <xf numFmtId="0" fontId="5" fillId="3" borderId="0" xfId="0" applyFont="1" applyFill="1"/>
    <xf numFmtId="0" fontId="5" fillId="4" borderId="0" xfId="0" applyFont="1" applyFill="1"/>
    <xf numFmtId="0" fontId="5" fillId="5" borderId="0" xfId="0" applyFont="1" applyFill="1"/>
    <xf numFmtId="0" fontId="10" fillId="0" borderId="0" xfId="1" applyFont="1" applyAlignment="1">
      <alignment horizontal="left"/>
    </xf>
    <xf numFmtId="165" fontId="0" fillId="0" borderId="0" xfId="3" applyNumberFormat="1" applyFont="1"/>
    <xf numFmtId="0" fontId="0" fillId="0" borderId="0" xfId="0" quotePrefix="1"/>
    <xf numFmtId="0" fontId="0" fillId="2" borderId="41" xfId="0" applyFill="1" applyBorder="1"/>
    <xf numFmtId="0" fontId="0" fillId="2" borderId="42" xfId="0" applyFill="1" applyBorder="1"/>
    <xf numFmtId="0" fontId="24" fillId="2" borderId="41" xfId="0" applyFont="1" applyFill="1" applyBorder="1"/>
    <xf numFmtId="0" fontId="24" fillId="2" borderId="40" xfId="0" applyFont="1" applyFill="1" applyBorder="1"/>
    <xf numFmtId="0" fontId="24" fillId="4" borderId="0" xfId="0" applyFont="1" applyFill="1"/>
    <xf numFmtId="0" fontId="11" fillId="5" borderId="22"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9" xfId="0" applyFont="1" applyFill="1" applyBorder="1" applyAlignment="1">
      <alignment horizontal="center" vertical="center"/>
    </xf>
    <xf numFmtId="0" fontId="28" fillId="5" borderId="20" xfId="0" applyFont="1" applyFill="1" applyBorder="1" applyAlignment="1">
      <alignment horizontal="center" vertical="center"/>
    </xf>
    <xf numFmtId="0" fontId="27" fillId="5" borderId="20" xfId="0" applyFont="1" applyFill="1" applyBorder="1" applyAlignment="1">
      <alignment horizontal="center" vertical="center"/>
    </xf>
    <xf numFmtId="164" fontId="11" fillId="5" borderId="20" xfId="1" applyNumberFormat="1" applyFont="1" applyFill="1" applyBorder="1" applyAlignment="1">
      <alignment horizontal="center" vertical="center"/>
    </xf>
    <xf numFmtId="164" fontId="11" fillId="5" borderId="43" xfId="1" applyNumberFormat="1" applyFont="1" applyFill="1" applyBorder="1" applyAlignment="1">
      <alignment horizontal="center" vertical="center"/>
    </xf>
    <xf numFmtId="0" fontId="8" fillId="4" borderId="0" xfId="0" applyFont="1" applyFill="1" applyProtection="1">
      <protection locked="0"/>
    </xf>
    <xf numFmtId="0" fontId="2" fillId="0" borderId="0" xfId="0" applyFont="1" applyProtection="1">
      <protection locked="0"/>
    </xf>
    <xf numFmtId="0" fontId="0" fillId="0" borderId="0" xfId="0" applyProtection="1">
      <protection locked="0"/>
    </xf>
    <xf numFmtId="0" fontId="7" fillId="4" borderId="0" xfId="0" applyFont="1" applyFill="1" applyProtection="1">
      <protection locked="0"/>
    </xf>
    <xf numFmtId="0" fontId="22" fillId="5" borderId="0" xfId="0" applyFont="1" applyFill="1" applyProtection="1">
      <protection locked="0"/>
    </xf>
    <xf numFmtId="0" fontId="11" fillId="0" borderId="0" xfId="1" applyFont="1" applyAlignment="1" applyProtection="1">
      <alignment horizontal="left"/>
      <protection locked="0"/>
    </xf>
    <xf numFmtId="0" fontId="9" fillId="0" borderId="0" xfId="1" applyFont="1" applyAlignment="1" applyProtection="1">
      <alignment horizontal="left"/>
      <protection locked="0"/>
    </xf>
    <xf numFmtId="0" fontId="9" fillId="0" borderId="0" xfId="1" applyFont="1" applyProtection="1">
      <protection locked="0"/>
    </xf>
    <xf numFmtId="0" fontId="9" fillId="0" borderId="11" xfId="1" applyFont="1" applyBorder="1" applyAlignment="1" applyProtection="1">
      <alignment horizontal="left"/>
      <protection locked="0"/>
    </xf>
    <xf numFmtId="0" fontId="9" fillId="2" borderId="1" xfId="1" applyFont="1" applyFill="1" applyBorder="1" applyAlignment="1" applyProtection="1">
      <alignment wrapText="1"/>
      <protection locked="0"/>
    </xf>
    <xf numFmtId="0" fontId="9" fillId="0" borderId="5" xfId="1" applyFont="1" applyBorder="1" applyAlignment="1" applyProtection="1">
      <alignment horizontal="left"/>
      <protection locked="0"/>
    </xf>
    <xf numFmtId="0" fontId="9" fillId="2" borderId="2" xfId="1" applyFont="1" applyFill="1" applyBorder="1" applyAlignment="1" applyProtection="1">
      <alignment wrapText="1"/>
      <protection locked="0"/>
    </xf>
    <xf numFmtId="0" fontId="10" fillId="2" borderId="2" xfId="1" applyFont="1" applyFill="1" applyBorder="1" applyAlignment="1" applyProtection="1">
      <alignment wrapText="1"/>
      <protection locked="0"/>
    </xf>
    <xf numFmtId="14" fontId="9" fillId="2" borderId="2" xfId="1" applyNumberFormat="1" applyFont="1" applyFill="1" applyBorder="1" applyAlignment="1" applyProtection="1">
      <alignment wrapText="1"/>
      <protection locked="0"/>
    </xf>
    <xf numFmtId="0" fontId="9" fillId="2" borderId="2" xfId="1" applyFont="1" applyFill="1" applyBorder="1" applyAlignment="1" applyProtection="1">
      <alignment horizontal="left" wrapText="1"/>
      <protection locked="0"/>
    </xf>
    <xf numFmtId="14" fontId="10" fillId="2" borderId="2" xfId="1" applyNumberFormat="1" applyFont="1" applyFill="1" applyBorder="1" applyAlignment="1" applyProtection="1">
      <alignment wrapText="1"/>
      <protection locked="0"/>
    </xf>
    <xf numFmtId="0" fontId="9" fillId="0" borderId="6" xfId="1" applyFont="1" applyBorder="1" applyAlignment="1" applyProtection="1">
      <alignment horizontal="left"/>
      <protection locked="0"/>
    </xf>
    <xf numFmtId="0" fontId="9" fillId="2" borderId="3" xfId="1" applyFont="1" applyFill="1" applyBorder="1" applyAlignment="1" applyProtection="1">
      <alignment horizontal="center" wrapText="1"/>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9" fillId="0" borderId="0" xfId="1" applyFont="1" applyAlignment="1" applyProtection="1">
      <alignment horizontal="center" wrapText="1"/>
      <protection locked="0"/>
    </xf>
    <xf numFmtId="0" fontId="10" fillId="0" borderId="4" xfId="1" applyFont="1" applyBorder="1" applyProtection="1">
      <protection locked="0"/>
    </xf>
    <xf numFmtId="0" fontId="10" fillId="0" borderId="5" xfId="1" applyFont="1" applyBorder="1" applyProtection="1">
      <protection locked="0"/>
    </xf>
    <xf numFmtId="164" fontId="10" fillId="2" borderId="2" xfId="1" applyNumberFormat="1" applyFont="1" applyFill="1" applyBorder="1" applyProtection="1">
      <protection locked="0"/>
    </xf>
    <xf numFmtId="0" fontId="10" fillId="0" borderId="6" xfId="1" applyFont="1" applyBorder="1" applyProtection="1">
      <protection locked="0"/>
    </xf>
    <xf numFmtId="164" fontId="10" fillId="2" borderId="3" xfId="1" applyNumberFormat="1" applyFont="1" applyFill="1" applyBorder="1" applyProtection="1">
      <protection locked="0"/>
    </xf>
    <xf numFmtId="0" fontId="10" fillId="0" borderId="0" xfId="1" applyFont="1" applyProtection="1">
      <protection locked="0"/>
    </xf>
    <xf numFmtId="0" fontId="10" fillId="0" borderId="0" xfId="1" applyFont="1" applyAlignment="1" applyProtection="1">
      <alignment horizontal="left"/>
      <protection locked="0"/>
    </xf>
    <xf numFmtId="0" fontId="8" fillId="4" borderId="0" xfId="0" applyFont="1" applyFill="1"/>
    <xf numFmtId="0" fontId="7" fillId="4" borderId="0" xfId="0" applyFont="1" applyFill="1"/>
    <xf numFmtId="0" fontId="22" fillId="5" borderId="0" xfId="0" applyFont="1" applyFill="1"/>
    <xf numFmtId="0" fontId="11" fillId="0" borderId="0" xfId="1" applyFont="1" applyAlignment="1">
      <alignment horizontal="left"/>
    </xf>
    <xf numFmtId="0" fontId="23" fillId="3" borderId="1" xfId="1" applyFont="1" applyFill="1" applyBorder="1" applyAlignment="1">
      <alignment wrapText="1"/>
    </xf>
    <xf numFmtId="0" fontId="23" fillId="3" borderId="3" xfId="1" applyFont="1" applyFill="1" applyBorder="1" applyAlignment="1">
      <alignment horizontal="center" wrapText="1"/>
    </xf>
    <xf numFmtId="0" fontId="10" fillId="0" borderId="0" xfId="1" applyFont="1" applyAlignment="1">
      <alignment horizontal="center"/>
    </xf>
    <xf numFmtId="0" fontId="9" fillId="0" borderId="0" xfId="1" applyFont="1" applyAlignment="1">
      <alignment horizontal="center"/>
    </xf>
    <xf numFmtId="0" fontId="9" fillId="0" borderId="0" xfId="1" applyFont="1" applyAlignment="1">
      <alignment horizontal="center" wrapText="1"/>
    </xf>
    <xf numFmtId="0" fontId="10" fillId="3" borderId="1" xfId="1" applyFont="1" applyFill="1" applyBorder="1" applyAlignment="1">
      <alignment horizontal="left"/>
    </xf>
    <xf numFmtId="0" fontId="10" fillId="3" borderId="2" xfId="1" applyFont="1" applyFill="1" applyBorder="1" applyAlignment="1">
      <alignment horizontal="left"/>
    </xf>
    <xf numFmtId="0" fontId="10" fillId="3" borderId="33" xfId="1" applyFont="1" applyFill="1" applyBorder="1" applyAlignment="1">
      <alignment horizontal="left"/>
    </xf>
    <xf numFmtId="164" fontId="10" fillId="5" borderId="35" xfId="1" applyNumberFormat="1" applyFont="1" applyFill="1" applyBorder="1"/>
    <xf numFmtId="0" fontId="10" fillId="3" borderId="30" xfId="1" applyFont="1" applyFill="1" applyBorder="1" applyAlignment="1">
      <alignment horizontal="left"/>
    </xf>
    <xf numFmtId="0" fontId="10" fillId="3" borderId="29" xfId="1" applyFont="1" applyFill="1" applyBorder="1" applyAlignment="1">
      <alignment horizontal="left"/>
    </xf>
    <xf numFmtId="0" fontId="10" fillId="3" borderId="3" xfId="1" applyFont="1" applyFill="1" applyBorder="1" applyAlignment="1">
      <alignment horizontal="left"/>
    </xf>
    <xf numFmtId="0" fontId="2" fillId="5" borderId="34" xfId="0" applyFont="1" applyFill="1" applyBorder="1"/>
    <xf numFmtId="0" fontId="2" fillId="5" borderId="35" xfId="0" applyFont="1" applyFill="1" applyBorder="1"/>
    <xf numFmtId="0" fontId="10" fillId="0" borderId="4" xfId="1" applyFont="1" applyBorder="1"/>
    <xf numFmtId="0" fontId="10" fillId="0" borderId="5" xfId="1" applyFont="1" applyBorder="1"/>
    <xf numFmtId="0" fontId="10" fillId="0" borderId="37" xfId="1" applyFont="1" applyBorder="1"/>
    <xf numFmtId="0" fontId="11" fillId="5" borderId="22" xfId="1" applyFont="1" applyFill="1" applyBorder="1" applyAlignment="1">
      <alignment horizontal="left"/>
    </xf>
    <xf numFmtId="0" fontId="10" fillId="0" borderId="6" xfId="1" applyFont="1" applyBorder="1"/>
    <xf numFmtId="0" fontId="10" fillId="0" borderId="0" xfId="1" applyFont="1"/>
    <xf numFmtId="0" fontId="10" fillId="0" borderId="0" xfId="0" applyFont="1" applyProtection="1">
      <protection locked="0"/>
    </xf>
    <xf numFmtId="0" fontId="10" fillId="0" borderId="0" xfId="0" applyFont="1" applyAlignment="1" applyProtection="1">
      <alignment horizontal="center"/>
      <protection locked="0"/>
    </xf>
    <xf numFmtId="0" fontId="9" fillId="0" borderId="22" xfId="1" applyFont="1" applyBorder="1" applyAlignment="1" applyProtection="1">
      <alignment horizontal="left"/>
      <protection locked="0"/>
    </xf>
    <xf numFmtId="0" fontId="10" fillId="2" borderId="34" xfId="1" applyFont="1" applyFill="1" applyBorder="1" applyAlignment="1" applyProtection="1">
      <alignment horizontal="left" wrapText="1"/>
      <protection locked="0"/>
    </xf>
    <xf numFmtId="0" fontId="9" fillId="0" borderId="36" xfId="1" applyFont="1" applyBorder="1" applyProtection="1">
      <protection locked="0"/>
    </xf>
    <xf numFmtId="0" fontId="10" fillId="2" borderId="35" xfId="1" applyFont="1" applyFill="1" applyBorder="1" applyAlignment="1" applyProtection="1">
      <alignment horizontal="left" wrapText="1"/>
      <protection locked="0"/>
    </xf>
    <xf numFmtId="0" fontId="9" fillId="0" borderId="4" xfId="1" applyFont="1" applyBorder="1" applyAlignment="1" applyProtection="1">
      <alignment horizontal="left"/>
      <protection locked="0"/>
    </xf>
    <xf numFmtId="0" fontId="10" fillId="2" borderId="1" xfId="1" applyFont="1" applyFill="1" applyBorder="1" applyAlignment="1" applyProtection="1">
      <alignment wrapText="1"/>
      <protection locked="0"/>
    </xf>
    <xf numFmtId="0" fontId="10" fillId="0" borderId="0" xfId="1" applyFont="1" applyAlignment="1" applyProtection="1">
      <alignment wrapText="1"/>
      <protection locked="0"/>
    </xf>
    <xf numFmtId="14" fontId="10" fillId="0" borderId="0" xfId="1" applyNumberFormat="1" applyFont="1" applyAlignment="1" applyProtection="1">
      <alignment wrapText="1"/>
      <protection locked="0"/>
    </xf>
    <xf numFmtId="0" fontId="10" fillId="0" borderId="0" xfId="1" quotePrefix="1" applyFont="1" applyProtection="1">
      <protection locked="0"/>
    </xf>
    <xf numFmtId="0" fontId="15" fillId="0" borderId="0" xfId="0" applyFont="1" applyAlignment="1" applyProtection="1">
      <alignment vertical="center"/>
      <protection locked="0"/>
    </xf>
    <xf numFmtId="0" fontId="10" fillId="2" borderId="3" xfId="1" applyFont="1" applyFill="1" applyBorder="1" applyAlignment="1" applyProtection="1">
      <alignment horizontal="left" wrapText="1"/>
      <protection locked="0"/>
    </xf>
    <xf numFmtId="0" fontId="10" fillId="0" borderId="0" xfId="1" applyFont="1" applyAlignment="1" applyProtection="1">
      <alignment horizontal="left" wrapText="1"/>
      <protection locked="0"/>
    </xf>
    <xf numFmtId="0" fontId="11" fillId="0" borderId="0" xfId="0" applyFont="1" applyProtection="1">
      <protection locked="0"/>
    </xf>
    <xf numFmtId="0" fontId="10" fillId="2" borderId="1" xfId="1" applyFont="1" applyFill="1" applyBorder="1" applyAlignment="1" applyProtection="1">
      <alignment horizontal="left"/>
      <protection locked="0"/>
    </xf>
    <xf numFmtId="0" fontId="10" fillId="2" borderId="2" xfId="1" applyFont="1" applyFill="1" applyBorder="1" applyAlignment="1" applyProtection="1">
      <alignment horizontal="left"/>
      <protection locked="0"/>
    </xf>
    <xf numFmtId="0" fontId="10" fillId="2" borderId="33" xfId="1" applyFont="1" applyFill="1" applyBorder="1" applyAlignment="1" applyProtection="1">
      <alignment horizontal="left"/>
      <protection locked="0"/>
    </xf>
    <xf numFmtId="0" fontId="0" fillId="0" borderId="0" xfId="0" applyAlignment="1" applyProtection="1">
      <alignment wrapText="1"/>
      <protection locked="0"/>
    </xf>
    <xf numFmtId="0" fontId="2" fillId="0" borderId="0" xfId="0" applyFont="1" applyAlignment="1" applyProtection="1">
      <alignment wrapText="1"/>
      <protection locked="0"/>
    </xf>
    <xf numFmtId="0" fontId="9" fillId="0" borderId="0" xfId="0" applyFont="1" applyProtection="1">
      <protection locked="0"/>
    </xf>
    <xf numFmtId="0" fontId="10" fillId="0" borderId="1" xfId="1" applyFont="1" applyBorder="1" applyProtection="1">
      <protection locked="0"/>
    </xf>
    <xf numFmtId="0" fontId="10" fillId="2" borderId="5" xfId="1" applyFont="1" applyFill="1" applyBorder="1" applyAlignment="1" applyProtection="1">
      <alignment horizontal="left"/>
      <protection locked="0"/>
    </xf>
    <xf numFmtId="0" fontId="21" fillId="0" borderId="0" xfId="0" applyFont="1" applyAlignment="1" applyProtection="1">
      <alignment horizontal="left"/>
      <protection locked="0"/>
    </xf>
    <xf numFmtId="164" fontId="10" fillId="2" borderId="7" xfId="1" applyNumberFormat="1" applyFont="1" applyFill="1" applyBorder="1" applyProtection="1">
      <protection locked="0"/>
    </xf>
    <xf numFmtId="0" fontId="10" fillId="2" borderId="15" xfId="1" applyFont="1" applyFill="1" applyBorder="1" applyProtection="1">
      <protection locked="0"/>
    </xf>
    <xf numFmtId="0" fontId="10" fillId="2" borderId="2" xfId="1" applyFont="1" applyFill="1" applyBorder="1" applyProtection="1">
      <protection locked="0"/>
    </xf>
    <xf numFmtId="0" fontId="10" fillId="2" borderId="6" xfId="1" applyFont="1" applyFill="1" applyBorder="1" applyAlignment="1" applyProtection="1">
      <alignment horizontal="left"/>
      <protection locked="0"/>
    </xf>
    <xf numFmtId="0" fontId="10" fillId="2" borderId="14" xfId="1" applyFont="1" applyFill="1" applyBorder="1" applyProtection="1">
      <protection locked="0"/>
    </xf>
    <xf numFmtId="0" fontId="10" fillId="2" borderId="3" xfId="1" applyFont="1" applyFill="1" applyBorder="1" applyProtection="1">
      <protection locked="0"/>
    </xf>
    <xf numFmtId="0" fontId="9" fillId="0" borderId="26" xfId="1" applyFont="1" applyBorder="1" applyAlignment="1" applyProtection="1">
      <alignment horizontal="left"/>
      <protection locked="0"/>
    </xf>
    <xf numFmtId="0" fontId="9" fillId="0" borderId="1" xfId="1" applyFont="1" applyBorder="1" applyAlignment="1" applyProtection="1">
      <alignment horizontal="left"/>
      <protection locked="0"/>
    </xf>
    <xf numFmtId="0" fontId="9" fillId="0" borderId="18" xfId="1" applyFont="1" applyBorder="1" applyAlignment="1" applyProtection="1">
      <alignment horizontal="left"/>
      <protection locked="0"/>
    </xf>
    <xf numFmtId="0" fontId="9" fillId="0" borderId="22" xfId="1" applyFont="1" applyBorder="1" applyProtection="1">
      <protection locked="0"/>
    </xf>
    <xf numFmtId="164" fontId="15" fillId="0" borderId="0" xfId="0" applyNumberFormat="1" applyFont="1" applyProtection="1">
      <protection locked="0"/>
    </xf>
    <xf numFmtId="0" fontId="15" fillId="0" borderId="0" xfId="0" applyFont="1" applyProtection="1">
      <protection locked="0"/>
    </xf>
    <xf numFmtId="164" fontId="17" fillId="0" borderId="0" xfId="0" applyNumberFormat="1" applyFont="1" applyProtection="1">
      <protection locked="0"/>
    </xf>
    <xf numFmtId="0" fontId="18" fillId="0" borderId="0" xfId="0" applyFont="1" applyProtection="1">
      <protection locked="0"/>
    </xf>
    <xf numFmtId="0" fontId="16"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1" fillId="0" borderId="0" xfId="0" applyFont="1"/>
    <xf numFmtId="0" fontId="10" fillId="0" borderId="0" xfId="0" applyFont="1"/>
    <xf numFmtId="0" fontId="9" fillId="0" borderId="0" xfId="0" applyFont="1"/>
    <xf numFmtId="0" fontId="25" fillId="5" borderId="25" xfId="0" applyFont="1" applyFill="1" applyBorder="1"/>
    <xf numFmtId="164" fontId="10" fillId="5" borderId="25" xfId="1" applyNumberFormat="1" applyFont="1" applyFill="1" applyBorder="1"/>
    <xf numFmtId="0" fontId="9" fillId="0" borderId="12" xfId="0" applyFont="1" applyBorder="1"/>
    <xf numFmtId="164" fontId="10" fillId="0" borderId="28" xfId="0" applyNumberFormat="1" applyFont="1" applyBorder="1"/>
    <xf numFmtId="164" fontId="10" fillId="0" borderId="13" xfId="0" applyNumberFormat="1" applyFont="1" applyBorder="1"/>
    <xf numFmtId="0" fontId="25" fillId="5" borderId="22" xfId="0" applyFont="1" applyFill="1" applyBorder="1"/>
    <xf numFmtId="164" fontId="10" fillId="5" borderId="9" xfId="1" applyNumberFormat="1" applyFont="1" applyFill="1" applyBorder="1"/>
    <xf numFmtId="0" fontId="11" fillId="5" borderId="38"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32" xfId="0" applyFont="1" applyFill="1" applyBorder="1" applyAlignment="1">
      <alignment horizontal="center" vertical="center"/>
    </xf>
    <xf numFmtId="9" fontId="11" fillId="5" borderId="32" xfId="2" quotePrefix="1" applyFont="1" applyFill="1" applyBorder="1" applyAlignment="1" applyProtection="1">
      <alignment horizontal="center" vertical="center"/>
    </xf>
    <xf numFmtId="164" fontId="11" fillId="5" borderId="32" xfId="2" quotePrefix="1" applyNumberFormat="1" applyFont="1" applyFill="1" applyBorder="1" applyAlignment="1" applyProtection="1">
      <alignment horizontal="center" vertical="center"/>
    </xf>
    <xf numFmtId="164" fontId="11" fillId="5" borderId="39" xfId="0" quotePrefix="1" applyNumberFormat="1" applyFont="1" applyFill="1" applyBorder="1" applyAlignment="1">
      <alignment horizontal="center" vertical="center"/>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10" fillId="0" borderId="10" xfId="1" applyFont="1" applyBorder="1" applyProtection="1">
      <protection locked="0"/>
    </xf>
    <xf numFmtId="0" fontId="10" fillId="0" borderId="23" xfId="1" applyFont="1" applyBorder="1" applyProtection="1">
      <protection locked="0"/>
    </xf>
    <xf numFmtId="0" fontId="11" fillId="0" borderId="0" xfId="1" applyFont="1" applyAlignment="1" applyProtection="1">
      <alignment horizontal="left" wrapText="1"/>
      <protection locked="0"/>
    </xf>
    <xf numFmtId="0" fontId="9" fillId="0" borderId="0" xfId="1" applyFont="1" applyAlignment="1" applyProtection="1">
      <alignment wrapText="1"/>
      <protection locked="0"/>
    </xf>
    <xf numFmtId="0" fontId="9" fillId="0" borderId="1" xfId="1" applyFont="1" applyBorder="1" applyProtection="1">
      <protection locked="0"/>
    </xf>
    <xf numFmtId="0" fontId="20" fillId="0" borderId="0" xfId="0" applyFont="1" applyProtection="1">
      <protection locked="0"/>
    </xf>
    <xf numFmtId="0" fontId="28" fillId="0" borderId="0" xfId="0" applyFont="1" applyAlignment="1" applyProtection="1">
      <alignment horizontal="center" vertical="center"/>
      <protection locked="0"/>
    </xf>
    <xf numFmtId="0" fontId="3" fillId="0" borderId="0" xfId="0" applyFont="1" applyProtection="1">
      <protection locked="0"/>
    </xf>
    <xf numFmtId="0" fontId="25" fillId="5" borderId="16" xfId="0" applyFont="1" applyFill="1" applyBorder="1"/>
    <xf numFmtId="14" fontId="10" fillId="6" borderId="2" xfId="1" applyNumberFormat="1" applyFont="1" applyFill="1" applyBorder="1" applyAlignment="1">
      <alignment wrapText="1"/>
    </xf>
    <xf numFmtId="0" fontId="10" fillId="6" borderId="2" xfId="1" applyFont="1" applyFill="1" applyBorder="1" applyAlignment="1">
      <alignment horizontal="left" wrapText="1"/>
    </xf>
    <xf numFmtId="164" fontId="10" fillId="6" borderId="1" xfId="1" applyNumberFormat="1" applyFont="1" applyFill="1" applyBorder="1"/>
    <xf numFmtId="164" fontId="10" fillId="6" borderId="2" xfId="1" applyNumberFormat="1" applyFont="1" applyFill="1" applyBorder="1"/>
    <xf numFmtId="164" fontId="10" fillId="6" borderId="33" xfId="1" applyNumberFormat="1" applyFont="1" applyFill="1" applyBorder="1"/>
    <xf numFmtId="164" fontId="10" fillId="6" borderId="3" xfId="1" applyNumberFormat="1" applyFont="1" applyFill="1" applyBorder="1"/>
    <xf numFmtId="164" fontId="10" fillId="0" borderId="25" xfId="1" applyNumberFormat="1" applyFont="1" applyBorder="1"/>
    <xf numFmtId="0" fontId="10" fillId="0" borderId="0" xfId="0" applyFont="1" applyAlignment="1">
      <alignment wrapText="1"/>
    </xf>
    <xf numFmtId="0" fontId="10" fillId="2" borderId="15" xfId="1" applyFont="1" applyFill="1" applyBorder="1" applyAlignment="1" applyProtection="1">
      <alignment horizontal="center"/>
      <protection locked="0"/>
    </xf>
    <xf numFmtId="164" fontId="9" fillId="0" borderId="13" xfId="1" applyNumberFormat="1" applyFont="1" applyBorder="1" applyProtection="1">
      <protection locked="0"/>
    </xf>
    <xf numFmtId="0" fontId="10" fillId="0" borderId="46" xfId="1" applyFont="1" applyBorder="1" applyAlignment="1" applyProtection="1">
      <alignment horizontal="left"/>
      <protection locked="0"/>
    </xf>
    <xf numFmtId="0" fontId="10" fillId="0" borderId="47" xfId="1" applyFont="1" applyBorder="1" applyProtection="1">
      <protection locked="0"/>
    </xf>
    <xf numFmtId="164" fontId="10" fillId="2" borderId="49" xfId="1" applyNumberFormat="1" applyFont="1" applyFill="1" applyBorder="1" applyProtection="1">
      <protection locked="0"/>
    </xf>
    <xf numFmtId="0" fontId="10" fillId="2" borderId="51" xfId="1" applyFont="1" applyFill="1" applyBorder="1" applyAlignment="1" applyProtection="1">
      <alignment horizontal="center"/>
      <protection locked="0"/>
    </xf>
    <xf numFmtId="164" fontId="10" fillId="2" borderId="52" xfId="1" applyNumberFormat="1" applyFont="1" applyFill="1" applyBorder="1" applyProtection="1">
      <protection locked="0"/>
    </xf>
    <xf numFmtId="0" fontId="3" fillId="0" borderId="44" xfId="0" applyFont="1" applyBorder="1" applyAlignment="1">
      <alignment horizontal="left" vertical="center" wrapText="1"/>
    </xf>
    <xf numFmtId="0" fontId="26" fillId="0" borderId="44" xfId="0" applyFont="1" applyBorder="1" applyAlignment="1">
      <alignment horizontal="left" vertical="center" wrapText="1"/>
    </xf>
    <xf numFmtId="9" fontId="3" fillId="0" borderId="44" xfId="2" applyFont="1" applyBorder="1" applyAlignment="1">
      <alignment horizontal="left" vertical="center" wrapText="1"/>
    </xf>
    <xf numFmtId="0" fontId="11" fillId="0" borderId="0" xfId="1" applyFont="1" applyProtection="1">
      <protection locked="0"/>
    </xf>
    <xf numFmtId="0" fontId="9" fillId="0" borderId="4" xfId="1" applyFont="1" applyBorder="1" applyProtection="1">
      <protection locked="0"/>
    </xf>
    <xf numFmtId="0" fontId="9" fillId="0" borderId="5" xfId="1" applyFont="1" applyBorder="1" applyProtection="1">
      <protection locked="0"/>
    </xf>
    <xf numFmtId="0" fontId="9" fillId="0" borderId="6" xfId="1" applyFont="1" applyBorder="1" applyProtection="1">
      <protection locked="0"/>
    </xf>
    <xf numFmtId="0" fontId="10" fillId="2" borderId="5" xfId="1" applyFont="1" applyFill="1" applyBorder="1" applyProtection="1">
      <protection locked="0"/>
    </xf>
    <xf numFmtId="0" fontId="10" fillId="2" borderId="6" xfId="1" applyFont="1" applyFill="1" applyBorder="1" applyProtection="1">
      <protection locked="0"/>
    </xf>
    <xf numFmtId="0" fontId="21" fillId="0" borderId="0" xfId="0" applyFont="1" applyProtection="1">
      <protection locked="0"/>
    </xf>
    <xf numFmtId="0" fontId="10" fillId="0" borderId="45" xfId="1" applyFont="1" applyBorder="1" applyProtection="1">
      <protection locked="0"/>
    </xf>
    <xf numFmtId="0" fontId="10" fillId="2" borderId="48" xfId="1" applyFont="1" applyFill="1" applyBorder="1" applyProtection="1">
      <protection locked="0"/>
    </xf>
    <xf numFmtId="0" fontId="10" fillId="2" borderId="50" xfId="1" applyFont="1" applyFill="1" applyBorder="1" applyProtection="1">
      <protection locked="0"/>
    </xf>
    <xf numFmtId="0" fontId="11" fillId="5" borderId="53" xfId="0" applyFont="1" applyFill="1" applyBorder="1"/>
    <xf numFmtId="0" fontId="2" fillId="5" borderId="54" xfId="0" applyFont="1" applyFill="1" applyBorder="1"/>
    <xf numFmtId="0" fontId="2" fillId="5" borderId="55" xfId="0" applyFont="1" applyFill="1" applyBorder="1"/>
    <xf numFmtId="164" fontId="10" fillId="0" borderId="9" xfId="1" applyNumberFormat="1" applyFont="1" applyBorder="1"/>
    <xf numFmtId="164" fontId="10" fillId="2" borderId="27" xfId="0" applyNumberFormat="1" applyFont="1" applyFill="1" applyBorder="1" applyProtection="1">
      <protection locked="0"/>
    </xf>
    <xf numFmtId="164" fontId="10" fillId="2" borderId="21" xfId="0" applyNumberFormat="1" applyFont="1" applyFill="1" applyBorder="1" applyProtection="1">
      <protection locked="0"/>
    </xf>
    <xf numFmtId="0" fontId="10" fillId="0" borderId="44" xfId="1" applyFont="1" applyBorder="1" applyProtection="1">
      <protection locked="0"/>
    </xf>
    <xf numFmtId="0" fontId="10" fillId="2" borderId="29" xfId="1" applyFont="1" applyFill="1" applyBorder="1" applyAlignment="1" applyProtection="1">
      <alignment horizontal="left"/>
      <protection locked="0"/>
    </xf>
    <xf numFmtId="0" fontId="10" fillId="0" borderId="37" xfId="1" applyFont="1" applyBorder="1" applyProtection="1">
      <protection locked="0"/>
    </xf>
    <xf numFmtId="0" fontId="10" fillId="6" borderId="2" xfId="1" applyFont="1" applyFill="1" applyBorder="1" applyAlignment="1">
      <alignment vertical="top" wrapText="1"/>
    </xf>
    <xf numFmtId="0" fontId="10" fillId="6" borderId="24" xfId="1" applyFont="1" applyFill="1" applyBorder="1" applyAlignment="1">
      <alignment horizontal="left" vertical="top" wrapText="1"/>
    </xf>
    <xf numFmtId="0" fontId="10" fillId="6" borderId="2" xfId="1" applyFont="1" applyFill="1" applyBorder="1" applyAlignment="1">
      <alignment horizontal="left" vertical="top" wrapText="1"/>
    </xf>
    <xf numFmtId="0" fontId="22" fillId="2" borderId="0" xfId="0" applyFont="1" applyFill="1" applyProtection="1">
      <protection locked="0"/>
    </xf>
    <xf numFmtId="0" fontId="9" fillId="0" borderId="56" xfId="1" applyFont="1" applyBorder="1" applyAlignment="1" applyProtection="1">
      <alignment horizontal="left"/>
      <protection locked="0"/>
    </xf>
    <xf numFmtId="0" fontId="2" fillId="2" borderId="57" xfId="0" applyFont="1" applyFill="1" applyBorder="1" applyProtection="1">
      <protection locked="0"/>
    </xf>
    <xf numFmtId="0" fontId="2" fillId="2" borderId="58" xfId="0" applyFont="1" applyFill="1" applyBorder="1" applyProtection="1">
      <protection locked="0"/>
    </xf>
    <xf numFmtId="0" fontId="2" fillId="2" borderId="59" xfId="0" applyFont="1" applyFill="1" applyBorder="1" applyProtection="1">
      <protection locked="0"/>
    </xf>
    <xf numFmtId="0" fontId="9" fillId="0" borderId="60" xfId="1" applyFont="1" applyBorder="1" applyAlignment="1" applyProtection="1">
      <alignment horizontal="left"/>
      <protection locked="0"/>
    </xf>
    <xf numFmtId="0" fontId="9" fillId="0" borderId="61" xfId="1" applyFont="1" applyBorder="1" applyProtection="1">
      <protection locked="0"/>
    </xf>
    <xf numFmtId="0" fontId="12" fillId="4" borderId="16" xfId="0" applyFont="1" applyFill="1" applyBorder="1" applyAlignment="1" applyProtection="1">
      <alignment horizontal="center" vertical="top"/>
      <protection locked="0"/>
    </xf>
    <xf numFmtId="0" fontId="12" fillId="4" borderId="17" xfId="0" applyFont="1" applyFill="1" applyBorder="1" applyAlignment="1" applyProtection="1">
      <alignment horizontal="center" vertical="top"/>
      <protection locked="0"/>
    </xf>
    <xf numFmtId="0" fontId="12" fillId="4" borderId="19" xfId="0" applyFont="1" applyFill="1" applyBorder="1" applyAlignment="1" applyProtection="1">
      <alignment horizontal="center" vertical="top"/>
      <protection locked="0"/>
    </xf>
    <xf numFmtId="0" fontId="12" fillId="4" borderId="20" xfId="0" applyFont="1" applyFill="1" applyBorder="1" applyAlignment="1" applyProtection="1">
      <alignment horizontal="center" vertical="top"/>
      <protection locked="0"/>
    </xf>
    <xf numFmtId="0" fontId="0" fillId="2" borderId="41" xfId="0" applyFill="1" applyBorder="1" applyAlignment="1">
      <alignment vertical="top" wrapText="1"/>
    </xf>
  </cellXfs>
  <cellStyles count="4">
    <cellStyle name="Comma" xfId="3" builtinId="3"/>
    <cellStyle name="Normal" xfId="0" builtinId="0"/>
    <cellStyle name="Normal 2" xfId="1" xr:uid="{00000000-0005-0000-0000-000001000000}"/>
    <cellStyle name="Percent" xfId="2" builtinId="5"/>
  </cellStyles>
  <dxfs count="0"/>
  <tableStyles count="0" defaultTableStyle="TableStyleMedium9" defaultPivotStyle="PivotStyleLight16"/>
  <colors>
    <mruColors>
      <color rgb="FFFFFFCC"/>
      <color rgb="FF707071"/>
      <color rgb="FFFFD100"/>
      <color rgb="FF00A7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D080-6D51-4F99-A675-8D30CB75E451}">
  <dimension ref="A1:A22"/>
  <sheetViews>
    <sheetView tabSelected="1" workbookViewId="0">
      <selection activeCell="A16" sqref="A16"/>
    </sheetView>
  </sheetViews>
  <sheetFormatPr defaultRowHeight="14.4" x14ac:dyDescent="0.3"/>
  <cols>
    <col min="1" max="1" width="108.5546875" customWidth="1"/>
  </cols>
  <sheetData>
    <row r="1" spans="1:1" x14ac:dyDescent="0.3">
      <c r="A1" s="12" t="str">
        <f>'Project Total'!B2&amp;" Costing Guidance"</f>
        <v>RICP (Royce Industrial Collaboration Programme) Costing Guidance</v>
      </c>
    </row>
    <row r="3" spans="1:1" ht="15" customHeight="1" x14ac:dyDescent="0.3">
      <c r="A3" s="11" t="s">
        <v>0</v>
      </c>
    </row>
    <row r="4" spans="1:1" ht="15" customHeight="1" x14ac:dyDescent="0.3">
      <c r="A4" s="11" t="s">
        <v>1</v>
      </c>
    </row>
    <row r="5" spans="1:1" ht="15" customHeight="1" x14ac:dyDescent="0.3">
      <c r="A5" s="8" t="s">
        <v>2</v>
      </c>
    </row>
    <row r="6" spans="1:1" ht="15" customHeight="1" x14ac:dyDescent="0.3">
      <c r="A6" s="8" t="s">
        <v>3</v>
      </c>
    </row>
    <row r="7" spans="1:1" ht="15" customHeight="1" x14ac:dyDescent="0.3">
      <c r="A7" s="8" t="s">
        <v>4</v>
      </c>
    </row>
    <row r="8" spans="1:1" ht="15" customHeight="1" x14ac:dyDescent="0.3">
      <c r="A8" s="8"/>
    </row>
    <row r="9" spans="1:1" ht="15" customHeight="1" x14ac:dyDescent="0.3">
      <c r="A9" s="8"/>
    </row>
    <row r="10" spans="1:1" ht="15" customHeight="1" x14ac:dyDescent="0.3">
      <c r="A10" s="10" t="s">
        <v>5</v>
      </c>
    </row>
    <row r="11" spans="1:1" ht="15" customHeight="1" x14ac:dyDescent="0.3">
      <c r="A11" s="8" t="s">
        <v>141</v>
      </c>
    </row>
    <row r="12" spans="1:1" ht="28.8" x14ac:dyDescent="0.3">
      <c r="A12" s="196" t="s">
        <v>143</v>
      </c>
    </row>
    <row r="13" spans="1:1" x14ac:dyDescent="0.3">
      <c r="A13" s="8" t="s">
        <v>6</v>
      </c>
    </row>
    <row r="14" spans="1:1" ht="28.8" x14ac:dyDescent="0.3">
      <c r="A14" s="196" t="s">
        <v>7</v>
      </c>
    </row>
    <row r="15" spans="1:1" ht="15" customHeight="1" x14ac:dyDescent="0.3">
      <c r="A15" s="8" t="s">
        <v>142</v>
      </c>
    </row>
    <row r="16" spans="1:1" ht="15" customHeight="1" x14ac:dyDescent="0.3">
      <c r="A16" s="8"/>
    </row>
    <row r="17" spans="1:1" ht="15" customHeight="1" x14ac:dyDescent="0.3">
      <c r="A17" s="8"/>
    </row>
    <row r="18" spans="1:1" ht="15" customHeight="1" x14ac:dyDescent="0.3">
      <c r="A18" s="8"/>
    </row>
    <row r="19" spans="1:1" ht="15" customHeight="1" x14ac:dyDescent="0.3">
      <c r="A19" s="8"/>
    </row>
    <row r="20" spans="1:1" ht="15" customHeight="1" x14ac:dyDescent="0.3">
      <c r="A20" s="8"/>
    </row>
    <row r="21" spans="1:1" ht="15" customHeight="1" x14ac:dyDescent="0.3">
      <c r="A21" s="8"/>
    </row>
    <row r="22" spans="1:1" ht="15" customHeight="1" x14ac:dyDescent="0.3">
      <c r="A22" s="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1AF7F-FDB3-4FD5-9844-2FCD28DD0C26}">
  <sheetPr>
    <tabColor rgb="FF707071"/>
  </sheetPr>
  <dimension ref="A1:V46"/>
  <sheetViews>
    <sheetView showGridLines="0" zoomScale="80" zoomScaleNormal="80" workbookViewId="0">
      <pane xSplit="2" ySplit="6" topLeftCell="E7" activePane="bottomRight" state="frozen"/>
      <selection pane="topRight" activeCell="C1" sqref="C1"/>
      <selection pane="bottomLeft" activeCell="A8" sqref="A8"/>
      <selection pane="bottomRight" activeCell="J44" sqref="J44"/>
    </sheetView>
  </sheetViews>
  <sheetFormatPr defaultColWidth="9.109375" defaultRowHeight="14.4" outlineLevelCol="1" x14ac:dyDescent="0.3"/>
  <cols>
    <col min="1" max="1" width="70.5546875" style="22" customWidth="1"/>
    <col min="2" max="2" width="61.33203125" style="22" bestFit="1" customWidth="1"/>
    <col min="3" max="3" width="3.109375" style="23" customWidth="1"/>
    <col min="4" max="4" width="20.5546875" customWidth="1"/>
    <col min="5" max="6" width="20.5546875" customWidth="1" outlineLevel="1"/>
    <col min="7" max="7" width="20.5546875" customWidth="1"/>
    <col min="8" max="9" width="20.5546875" customWidth="1" outlineLevel="1"/>
    <col min="10" max="16384" width="9.109375" style="23"/>
  </cols>
  <sheetData>
    <row r="1" spans="1:22" s="22" customFormat="1" ht="23.4" x14ac:dyDescent="0.45">
      <c r="A1" s="21" t="s">
        <v>8</v>
      </c>
      <c r="B1" s="21"/>
      <c r="C1" s="21"/>
      <c r="D1" s="49"/>
      <c r="E1" s="49"/>
      <c r="F1" s="49"/>
      <c r="G1" s="49"/>
      <c r="H1" s="49"/>
      <c r="I1" s="49"/>
      <c r="M1" s="23"/>
      <c r="N1" s="23"/>
      <c r="O1" s="23"/>
      <c r="P1" s="23"/>
      <c r="Q1" s="23"/>
      <c r="R1" s="23"/>
      <c r="S1" s="23"/>
      <c r="T1" s="23"/>
      <c r="U1" s="23"/>
      <c r="V1" s="23"/>
    </row>
    <row r="2" spans="1:22" s="22" customFormat="1" ht="21" x14ac:dyDescent="0.4">
      <c r="A2" s="24" t="s">
        <v>9</v>
      </c>
      <c r="B2" s="24" t="s">
        <v>10</v>
      </c>
      <c r="C2" s="24"/>
      <c r="D2" s="50"/>
      <c r="E2" s="50"/>
      <c r="F2" s="50"/>
      <c r="G2" s="50"/>
      <c r="H2" s="50"/>
      <c r="I2" s="50"/>
      <c r="M2" s="23"/>
      <c r="N2" s="23"/>
      <c r="O2" s="23"/>
      <c r="P2" s="23"/>
      <c r="Q2" s="23"/>
      <c r="R2" s="23"/>
      <c r="S2" s="23"/>
      <c r="T2" s="23"/>
      <c r="U2" s="23"/>
      <c r="V2" s="23"/>
    </row>
    <row r="3" spans="1:22" s="22" customFormat="1" ht="24.75" customHeight="1" x14ac:dyDescent="0.4">
      <c r="A3" s="25" t="s">
        <v>11</v>
      </c>
      <c r="B3" s="185"/>
      <c r="C3" s="25"/>
      <c r="D3" s="51"/>
      <c r="E3" s="51"/>
      <c r="F3" s="51"/>
      <c r="G3" s="51"/>
      <c r="H3" s="51"/>
      <c r="I3" s="51"/>
      <c r="M3" s="23"/>
      <c r="N3" s="23"/>
      <c r="O3" s="23"/>
      <c r="P3" s="23"/>
      <c r="Q3" s="23"/>
      <c r="R3" s="23"/>
      <c r="S3" s="23"/>
      <c r="T3" s="23"/>
      <c r="U3" s="23"/>
      <c r="V3" s="23"/>
    </row>
    <row r="4" spans="1:22" s="22" customFormat="1" ht="18" x14ac:dyDescent="0.35">
      <c r="C4" s="23"/>
      <c r="D4" s="52" t="s">
        <v>12</v>
      </c>
      <c r="E4" s="52" t="s">
        <v>13</v>
      </c>
      <c r="F4" s="52" t="s">
        <v>14</v>
      </c>
      <c r="G4" s="52" t="s">
        <v>15</v>
      </c>
      <c r="H4" s="52" t="s">
        <v>16</v>
      </c>
      <c r="I4" s="52" t="s">
        <v>17</v>
      </c>
      <c r="M4" s="23"/>
      <c r="N4" s="23"/>
      <c r="O4" s="23"/>
      <c r="P4" s="23"/>
      <c r="Q4" s="23"/>
      <c r="R4" s="23"/>
      <c r="S4" s="23"/>
      <c r="T4" s="23"/>
      <c r="U4" s="23"/>
      <c r="V4" s="23"/>
    </row>
    <row r="5" spans="1:22" s="22" customFormat="1" ht="18" x14ac:dyDescent="0.35">
      <c r="A5" s="27"/>
      <c r="B5" s="28"/>
      <c r="C5" s="23"/>
      <c r="D5" s="52"/>
      <c r="E5" s="52"/>
      <c r="F5" s="52"/>
      <c r="G5" s="52"/>
      <c r="H5" s="52"/>
      <c r="I5" s="52"/>
      <c r="M5" s="23"/>
      <c r="N5" s="23"/>
      <c r="O5" s="23"/>
      <c r="P5" s="23"/>
      <c r="Q5" s="23"/>
      <c r="R5" s="23"/>
      <c r="S5" s="23"/>
      <c r="T5" s="23"/>
      <c r="U5" s="23"/>
      <c r="V5" s="23"/>
    </row>
    <row r="6" spans="1:22" s="22" customFormat="1" ht="18.600000000000001" thickBot="1" x14ac:dyDescent="0.4">
      <c r="A6" s="26" t="s">
        <v>18</v>
      </c>
      <c r="B6" s="28" t="s">
        <v>19</v>
      </c>
      <c r="C6" s="23"/>
      <c r="D6" s="52"/>
      <c r="E6" s="52"/>
      <c r="F6" s="52"/>
      <c r="G6" s="52"/>
      <c r="H6" s="52"/>
      <c r="I6" s="52"/>
      <c r="M6" s="23"/>
      <c r="N6" s="23"/>
      <c r="O6" s="23"/>
      <c r="P6" s="23"/>
      <c r="Q6" s="23"/>
      <c r="R6" s="23"/>
      <c r="S6" s="23"/>
      <c r="T6" s="23"/>
      <c r="U6" s="23"/>
      <c r="V6" s="23"/>
    </row>
    <row r="7" spans="1:22" s="22" customFormat="1" ht="15" customHeight="1" thickBot="1" x14ac:dyDescent="0.35">
      <c r="A7" s="29" t="s">
        <v>20</v>
      </c>
      <c r="B7" s="30"/>
      <c r="C7" s="23"/>
      <c r="D7" s="53"/>
      <c r="E7" s="53"/>
      <c r="F7" s="53"/>
      <c r="G7" s="53"/>
      <c r="H7" s="53"/>
      <c r="I7" s="53"/>
      <c r="M7" s="23"/>
      <c r="N7" s="23"/>
      <c r="O7" s="23"/>
      <c r="P7" s="23"/>
      <c r="Q7" s="23"/>
      <c r="R7" s="23"/>
      <c r="S7" s="23"/>
      <c r="T7" s="23"/>
      <c r="U7" s="23"/>
      <c r="V7" s="23"/>
    </row>
    <row r="8" spans="1:22" s="22" customFormat="1" x14ac:dyDescent="0.3">
      <c r="A8" s="29" t="s">
        <v>21</v>
      </c>
      <c r="B8" s="30"/>
      <c r="C8" s="23"/>
      <c r="D8" s="183">
        <f>'Industry Costing Form (1)'!B7</f>
        <v>0</v>
      </c>
      <c r="E8" s="183">
        <f>'Industry Costing Form (2)'!B7</f>
        <v>0</v>
      </c>
      <c r="F8" s="183">
        <f>'Industry Costing Form (3)'!B7</f>
        <v>0</v>
      </c>
      <c r="G8" s="183">
        <f>'Research Org Costing Form (1)'!B7</f>
        <v>0</v>
      </c>
      <c r="H8" s="183">
        <f>'Research Org Costing Form (2)'!B7</f>
        <v>0</v>
      </c>
      <c r="I8" s="183">
        <f>'Research Org Costing Form (3)'!B7</f>
        <v>0</v>
      </c>
      <c r="M8" s="23"/>
      <c r="N8" s="23"/>
      <c r="O8" s="23"/>
      <c r="P8" s="23"/>
      <c r="Q8" s="23"/>
      <c r="R8" s="23"/>
      <c r="S8" s="23"/>
      <c r="T8" s="23"/>
      <c r="U8" s="23"/>
      <c r="V8" s="23"/>
    </row>
    <row r="9" spans="1:22" s="22" customFormat="1" x14ac:dyDescent="0.3">
      <c r="A9" s="31" t="s">
        <v>22</v>
      </c>
      <c r="B9" s="32"/>
      <c r="C9" s="23"/>
      <c r="D9" s="184">
        <f>'Industry Costing Form (1)'!B8</f>
        <v>0</v>
      </c>
      <c r="E9" s="184">
        <f>'Industry Costing Form (2)'!B8</f>
        <v>0</v>
      </c>
      <c r="F9" s="184">
        <f>'Industry Costing Form (3)'!B8</f>
        <v>0</v>
      </c>
      <c r="G9" s="184">
        <f>'Research Org Costing Form (1)'!B8</f>
        <v>0</v>
      </c>
      <c r="H9" s="184">
        <f>'Research Org Costing Form (2)'!B8</f>
        <v>0</v>
      </c>
      <c r="I9" s="184">
        <f>'Research Org Costing Form (3)'!B8</f>
        <v>0</v>
      </c>
      <c r="M9" s="23"/>
      <c r="N9" s="23"/>
      <c r="O9" s="23"/>
      <c r="P9" s="23"/>
      <c r="Q9" s="23"/>
      <c r="R9" s="23"/>
      <c r="S9" s="23"/>
      <c r="T9" s="23"/>
      <c r="U9" s="23"/>
      <c r="V9" s="23"/>
    </row>
    <row r="10" spans="1:22" s="22" customFormat="1" x14ac:dyDescent="0.3">
      <c r="A10" s="31" t="s">
        <v>23</v>
      </c>
      <c r="B10" s="34"/>
      <c r="C10" s="23"/>
      <c r="D10" s="182">
        <f>'Industry Costing Form (1)'!B9</f>
        <v>0</v>
      </c>
      <c r="E10" s="182">
        <f>'Industry Costing Form (2)'!B9</f>
        <v>0</v>
      </c>
      <c r="F10" s="182">
        <f>'Industry Costing Form (3)'!B9</f>
        <v>0</v>
      </c>
      <c r="G10" s="182">
        <f>'Research Org Costing Form (1)'!B9</f>
        <v>0</v>
      </c>
      <c r="H10" s="182">
        <f>'Research Org Costing Form (2)'!B9</f>
        <v>0</v>
      </c>
      <c r="I10" s="182">
        <f>'Research Org Costing Form (3)'!B9</f>
        <v>0</v>
      </c>
      <c r="M10" s="23"/>
      <c r="N10" s="23"/>
      <c r="O10" s="23"/>
      <c r="P10" s="23"/>
      <c r="Q10" s="23"/>
      <c r="R10" s="23"/>
      <c r="S10" s="23"/>
      <c r="T10" s="23"/>
      <c r="U10" s="23"/>
      <c r="V10" s="23"/>
    </row>
    <row r="11" spans="1:22" s="22" customFormat="1" ht="15" customHeight="1" x14ac:dyDescent="0.3">
      <c r="A11" s="31" t="s">
        <v>24</v>
      </c>
      <c r="B11" s="35"/>
      <c r="C11" s="23"/>
      <c r="D11" s="145">
        <f>'Industry Costing Form (1)'!B10</f>
        <v>0</v>
      </c>
      <c r="E11" s="145">
        <f>'Industry Costing Form (2)'!B10</f>
        <v>0</v>
      </c>
      <c r="F11" s="145">
        <f>'Industry Costing Form (3)'!B10</f>
        <v>0</v>
      </c>
      <c r="G11" s="145">
        <f>'Research Org Costing Form (1)'!B10</f>
        <v>0</v>
      </c>
      <c r="H11" s="145">
        <f>'Research Org Costing Form (2)'!B10</f>
        <v>0</v>
      </c>
      <c r="I11" s="145">
        <f>'Research Org Costing Form (3)'!B10</f>
        <v>0</v>
      </c>
      <c r="M11" s="23"/>
      <c r="N11" s="23"/>
      <c r="O11" s="23"/>
      <c r="P11" s="23"/>
      <c r="Q11" s="23"/>
      <c r="R11" s="23"/>
      <c r="S11" s="23"/>
      <c r="T11" s="23"/>
      <c r="U11" s="23"/>
      <c r="V11" s="23"/>
    </row>
    <row r="12" spans="1:22" s="22" customFormat="1" ht="15" customHeight="1" thickBot="1" x14ac:dyDescent="0.35">
      <c r="A12" s="37" t="s">
        <v>25</v>
      </c>
      <c r="B12" s="38" t="str" cm="1">
        <f t="array" ref="B12">INDEX('Dropdown List'!$E$1:$E$2,MATCH($B$2,'Dropdown List'!C1:C2,0),0)</f>
        <v>30 June 2023</v>
      </c>
      <c r="C12" s="23"/>
      <c r="D12" s="146">
        <f>'Industry Costing Form (1)'!B11</f>
        <v>0</v>
      </c>
      <c r="E12" s="146">
        <f>'Industry Costing Form (2)'!B11</f>
        <v>0</v>
      </c>
      <c r="F12" s="146">
        <f>'Industry Costing Form (3)'!B11</f>
        <v>0</v>
      </c>
      <c r="G12" s="146">
        <f>'Research Org Costing Form (1)'!B11</f>
        <v>0</v>
      </c>
      <c r="H12" s="146">
        <f>'Research Org Costing Form (2)'!B11</f>
        <v>0</v>
      </c>
      <c r="I12" s="146">
        <f>'Research Org Costing Form (3)'!B11</f>
        <v>0</v>
      </c>
      <c r="M12" s="23"/>
      <c r="N12" s="23"/>
      <c r="O12" s="23"/>
      <c r="P12" s="23"/>
      <c r="Q12" s="23"/>
      <c r="R12" s="23"/>
      <c r="S12" s="23"/>
      <c r="T12" s="23"/>
      <c r="U12" s="23"/>
      <c r="V12" s="23"/>
    </row>
    <row r="13" spans="1:22" s="22" customFormat="1" ht="15" thickBot="1" x14ac:dyDescent="0.35">
      <c r="C13" s="23"/>
      <c r="D13" s="54"/>
      <c r="E13" s="54"/>
      <c r="F13" s="54"/>
      <c r="G13" s="54"/>
      <c r="H13" s="54"/>
      <c r="I13" s="54"/>
      <c r="M13" s="23"/>
      <c r="N13" s="23"/>
      <c r="O13" s="23"/>
      <c r="P13" s="23"/>
      <c r="Q13" s="23"/>
      <c r="R13" s="23"/>
      <c r="S13" s="23"/>
      <c r="T13" s="23"/>
      <c r="U13" s="23"/>
      <c r="V13" s="23"/>
    </row>
    <row r="14" spans="1:22" s="22" customFormat="1" ht="9.9" customHeight="1" x14ac:dyDescent="0.3">
      <c r="A14" s="39"/>
      <c r="B14" s="40"/>
      <c r="C14" s="23"/>
      <c r="D14" s="55"/>
      <c r="E14" s="55"/>
      <c r="F14" s="55"/>
      <c r="G14" s="55"/>
      <c r="H14" s="55"/>
      <c r="I14" s="55"/>
      <c r="M14" s="23"/>
      <c r="N14" s="23"/>
      <c r="O14" s="23"/>
      <c r="P14" s="23"/>
      <c r="Q14" s="23"/>
      <c r="R14" s="23"/>
      <c r="S14" s="23"/>
      <c r="T14" s="23"/>
      <c r="U14" s="23"/>
      <c r="V14" s="23"/>
    </row>
    <row r="15" spans="1:22" ht="21" customHeight="1" x14ac:dyDescent="0.35">
      <c r="A15" s="52" t="s">
        <v>26</v>
      </c>
      <c r="B15" s="56"/>
      <c r="D15" s="56"/>
      <c r="E15" s="56"/>
      <c r="F15" s="56"/>
      <c r="G15" s="56"/>
      <c r="H15" s="56"/>
      <c r="I15" s="56"/>
    </row>
    <row r="16" spans="1:22" ht="21" customHeight="1" x14ac:dyDescent="0.35">
      <c r="A16" s="52"/>
      <c r="B16" s="56"/>
      <c r="D16" s="56"/>
      <c r="E16" s="56"/>
      <c r="F16" s="56"/>
      <c r="G16" s="56"/>
      <c r="H16" s="56"/>
      <c r="I16" s="56"/>
    </row>
    <row r="17" spans="1:9" ht="18.600000000000001" thickBot="1" x14ac:dyDescent="0.4">
      <c r="A17" s="52" t="s">
        <v>27</v>
      </c>
      <c r="B17" s="57"/>
      <c r="D17" s="57"/>
      <c r="E17" s="57"/>
      <c r="F17" s="57"/>
      <c r="G17" s="57"/>
      <c r="H17" s="57"/>
      <c r="I17" s="57"/>
    </row>
    <row r="18" spans="1:9" x14ac:dyDescent="0.3">
      <c r="A18" s="67" t="str">
        <f>'Industry Costing Form (1)'!F35</f>
        <v>Total Personnel Costs (A) £</v>
      </c>
      <c r="B18" s="147">
        <f t="shared" ref="B18:B22" si="0">SUM(D18:F18)</f>
        <v>0</v>
      </c>
      <c r="D18" s="147">
        <f>'Industry Costing Form (1)'!F36</f>
        <v>0</v>
      </c>
      <c r="E18" s="147">
        <f>'Industry Costing Form (2)'!F36</f>
        <v>0</v>
      </c>
      <c r="F18" s="147">
        <f>'Industry Costing Form (3)'!F36</f>
        <v>0</v>
      </c>
      <c r="G18" s="58"/>
      <c r="H18" s="58"/>
      <c r="I18" s="58"/>
    </row>
    <row r="19" spans="1:9" x14ac:dyDescent="0.3">
      <c r="A19" s="68" t="str">
        <f>'Industry Costing Form (1)'!F42</f>
        <v>Total Consumables Costs (B) £</v>
      </c>
      <c r="B19" s="148">
        <f t="shared" si="0"/>
        <v>0</v>
      </c>
      <c r="D19" s="148">
        <f>'Industry Costing Form (1)'!F43</f>
        <v>0</v>
      </c>
      <c r="E19" s="148">
        <f>'Industry Costing Form (2)'!F43</f>
        <v>0</v>
      </c>
      <c r="F19" s="148">
        <f>'Industry Costing Form (3)'!F43</f>
        <v>0</v>
      </c>
      <c r="G19" s="59"/>
      <c r="H19" s="59"/>
      <c r="I19" s="59"/>
    </row>
    <row r="20" spans="1:9" x14ac:dyDescent="0.3">
      <c r="A20" s="68" t="str">
        <f>'Industry Costing Form (1)'!F49</f>
        <v>Total Travel Costs (C)  £</v>
      </c>
      <c r="B20" s="148">
        <f t="shared" si="0"/>
        <v>0</v>
      </c>
      <c r="D20" s="148">
        <f>'Industry Costing Form (1)'!F50</f>
        <v>0</v>
      </c>
      <c r="E20" s="148">
        <f>'Industry Costing Form (2)'!F50</f>
        <v>0</v>
      </c>
      <c r="F20" s="148">
        <f>'Industry Costing Form (3)'!F50</f>
        <v>0</v>
      </c>
      <c r="G20" s="59"/>
      <c r="H20" s="59"/>
      <c r="I20" s="59"/>
    </row>
    <row r="21" spans="1:9" x14ac:dyDescent="0.3">
      <c r="A21" s="68" t="str">
        <f>'Industry Costing Form (1)'!F56</f>
        <v>Total Other Costs (D) £</v>
      </c>
      <c r="B21" s="148">
        <f t="shared" si="0"/>
        <v>0</v>
      </c>
      <c r="D21" s="148">
        <f>'Industry Costing Form (1)'!F57</f>
        <v>0</v>
      </c>
      <c r="E21" s="148">
        <f>'Industry Costing Form (2)'!F57</f>
        <v>0</v>
      </c>
      <c r="F21" s="148">
        <f>'Industry Costing Form (3)'!F57</f>
        <v>0</v>
      </c>
      <c r="G21" s="59"/>
      <c r="H21" s="59"/>
      <c r="I21" s="59"/>
    </row>
    <row r="22" spans="1:9" x14ac:dyDescent="0.3">
      <c r="A22" s="69" t="str">
        <f>'Industry Costing Form (1)'!F59</f>
        <v>Total facilities Costs (E) £</v>
      </c>
      <c r="B22" s="149">
        <f t="shared" si="0"/>
        <v>0</v>
      </c>
      <c r="D22" s="149">
        <f>'Industry Costing Form (1)'!F67</f>
        <v>0</v>
      </c>
      <c r="E22" s="149">
        <f>'Industry Costing Form (2)'!F67</f>
        <v>0</v>
      </c>
      <c r="F22" s="149">
        <f>'Industry Costing Form (3)'!F67</f>
        <v>0</v>
      </c>
      <c r="G22" s="60"/>
      <c r="H22" s="60"/>
      <c r="I22" s="60"/>
    </row>
    <row r="23" spans="1:9" s="22" customFormat="1" ht="18.600000000000001" thickBot="1" x14ac:dyDescent="0.4">
      <c r="A23" s="70" t="s">
        <v>28</v>
      </c>
      <c r="B23" s="61">
        <f>SUM(B18:B22)</f>
        <v>0</v>
      </c>
      <c r="D23" s="61">
        <f>SUM(D18:D22)</f>
        <v>0</v>
      </c>
      <c r="E23" s="61">
        <f>SUM(E18:E22)</f>
        <v>0</v>
      </c>
      <c r="F23" s="61">
        <f>SUM(F18:F22)</f>
        <v>0</v>
      </c>
      <c r="G23" s="61"/>
      <c r="H23" s="61"/>
      <c r="I23" s="61"/>
    </row>
    <row r="24" spans="1:9" ht="9.9" customHeight="1" x14ac:dyDescent="0.35">
      <c r="A24" s="52"/>
      <c r="B24" s="56"/>
      <c r="D24" s="56"/>
      <c r="E24" s="56"/>
      <c r="F24" s="56"/>
      <c r="G24" s="56"/>
      <c r="H24" s="56"/>
      <c r="I24" s="56"/>
    </row>
    <row r="25" spans="1:9" ht="9.9" customHeight="1" x14ac:dyDescent="0.35">
      <c r="A25" s="52"/>
      <c r="B25" s="56"/>
      <c r="D25" s="56"/>
      <c r="E25" s="56"/>
      <c r="F25" s="56"/>
      <c r="G25" s="56"/>
      <c r="H25" s="56"/>
      <c r="I25" s="56"/>
    </row>
    <row r="26" spans="1:9" ht="18.600000000000001" thickBot="1" x14ac:dyDescent="0.4">
      <c r="A26" s="52" t="s">
        <v>29</v>
      </c>
      <c r="B26" s="57"/>
      <c r="D26" s="57"/>
      <c r="E26" s="57"/>
      <c r="F26" s="57"/>
      <c r="G26" s="57"/>
      <c r="H26" s="57"/>
      <c r="I26" s="57"/>
    </row>
    <row r="27" spans="1:9" x14ac:dyDescent="0.3">
      <c r="A27" s="67" t="str">
        <f>'Research Org Costing Form (1)'!F78</f>
        <v>Total Personnel Costs (A) £</v>
      </c>
      <c r="B27" s="147">
        <f>SUM(G27:I27)</f>
        <v>0</v>
      </c>
      <c r="D27" s="58"/>
      <c r="E27" s="62"/>
      <c r="F27" s="58"/>
      <c r="G27" s="147">
        <f>'Research Org Costing Form (1)'!F79</f>
        <v>0</v>
      </c>
      <c r="H27" s="147">
        <f>'Research Org Costing Form (2)'!F79</f>
        <v>0</v>
      </c>
      <c r="I27" s="147">
        <f>'Research Org Costing Form (3)'!F79</f>
        <v>0</v>
      </c>
    </row>
    <row r="28" spans="1:9" x14ac:dyDescent="0.3">
      <c r="A28" s="68" t="str">
        <f>'Research Org Costing Form (1)'!F84</f>
        <v>Total Equipment Costs (B) £</v>
      </c>
      <c r="B28" s="148">
        <f>SUM(G28:I28)</f>
        <v>0</v>
      </c>
      <c r="D28" s="59"/>
      <c r="E28" s="63"/>
      <c r="F28" s="59"/>
      <c r="G28" s="148">
        <f>'Research Org Costing Form (1)'!F85</f>
        <v>0</v>
      </c>
      <c r="H28" s="148">
        <f>'Research Org Costing Form (2)'!F85</f>
        <v>0</v>
      </c>
      <c r="I28" s="148">
        <f>'Research Org Costing Form (3)'!F85</f>
        <v>0</v>
      </c>
    </row>
    <row r="29" spans="1:9" x14ac:dyDescent="0.3">
      <c r="A29" s="68" t="str">
        <f>'Research Org Costing Form (1)'!F91</f>
        <v>Total Consumables Costs (C) £</v>
      </c>
      <c r="B29" s="148">
        <f t="shared" ref="B29:B33" si="1">SUM(G29:I29)</f>
        <v>0</v>
      </c>
      <c r="D29" s="59"/>
      <c r="E29" s="63"/>
      <c r="F29" s="59"/>
      <c r="G29" s="148">
        <f>'Research Org Costing Form (1)'!F92</f>
        <v>0</v>
      </c>
      <c r="H29" s="148">
        <f>'Research Org Costing Form (2)'!F92</f>
        <v>0</v>
      </c>
      <c r="I29" s="148">
        <f>'Research Org Costing Form (3)'!F92</f>
        <v>0</v>
      </c>
    </row>
    <row r="30" spans="1:9" x14ac:dyDescent="0.3">
      <c r="A30" s="68" t="str">
        <f>'Research Org Costing Form (1)'!F98</f>
        <v>Total Travel Costs (D) £</v>
      </c>
      <c r="B30" s="148">
        <f t="shared" si="1"/>
        <v>0</v>
      </c>
      <c r="D30" s="59"/>
      <c r="E30" s="63"/>
      <c r="F30" s="59"/>
      <c r="G30" s="148">
        <f>'Research Org Costing Form (1)'!F99</f>
        <v>0</v>
      </c>
      <c r="H30" s="148">
        <f>'Research Org Costing Form (2)'!F99</f>
        <v>0</v>
      </c>
      <c r="I30" s="148">
        <f>'Research Org Costing Form (3)'!F99</f>
        <v>0</v>
      </c>
    </row>
    <row r="31" spans="1:9" x14ac:dyDescent="0.3">
      <c r="A31" s="68" t="str">
        <f>'Research Org Costing Form (1)'!F105</f>
        <v>Total Other Costs (E) £</v>
      </c>
      <c r="B31" s="148">
        <f t="shared" si="1"/>
        <v>0</v>
      </c>
      <c r="D31" s="59"/>
      <c r="E31" s="63"/>
      <c r="F31" s="59"/>
      <c r="G31" s="148">
        <f>'Research Org Costing Form (1)'!F106</f>
        <v>0</v>
      </c>
      <c r="H31" s="148">
        <f>'Research Org Costing Form (2)'!F106</f>
        <v>0</v>
      </c>
      <c r="I31" s="148">
        <f>'Research Org Costing Form (3)'!F106</f>
        <v>0</v>
      </c>
    </row>
    <row r="32" spans="1:9" x14ac:dyDescent="0.3">
      <c r="A32" s="68" t="str">
        <f>'Research Org Costing Form (1)'!F109</f>
        <v>Total Royce facilities Costs (F) £</v>
      </c>
      <c r="B32" s="148">
        <f>SUM(G32:I32)</f>
        <v>0</v>
      </c>
      <c r="D32" s="59"/>
      <c r="E32" s="63"/>
      <c r="F32" s="59"/>
      <c r="G32" s="148">
        <f>'Research Org Costing Form (1)'!F118</f>
        <v>0</v>
      </c>
      <c r="H32" s="148">
        <f>'Research Org Costing Form (2)'!F118</f>
        <v>0</v>
      </c>
      <c r="I32" s="148">
        <f>'Research Org Costing Form (3)'!F117</f>
        <v>0</v>
      </c>
    </row>
    <row r="33" spans="1:9" ht="15" thickBot="1" x14ac:dyDescent="0.35">
      <c r="A33" s="71" t="str">
        <f>'Research Org Costing Form (1)'!F120</f>
        <v>Total non-Royce facilities Costs (G) £</v>
      </c>
      <c r="B33" s="150">
        <f t="shared" si="1"/>
        <v>0</v>
      </c>
      <c r="D33" s="64"/>
      <c r="E33" s="63"/>
      <c r="F33" s="59"/>
      <c r="G33" s="150">
        <f>'Research Org Costing Form (1)'!F128</f>
        <v>0</v>
      </c>
      <c r="H33" s="150">
        <f>'Research Org Costing Form (2)'!F128</f>
        <v>0</v>
      </c>
      <c r="I33" s="150">
        <f>'Research Org Costing Form (3)'!F128</f>
        <v>0</v>
      </c>
    </row>
    <row r="34" spans="1:9" s="22" customFormat="1" ht="18.600000000000001" thickBot="1" x14ac:dyDescent="0.4">
      <c r="A34" s="70" t="s">
        <v>30</v>
      </c>
      <c r="B34" s="61">
        <f>SUM(B27:B33)</f>
        <v>0</v>
      </c>
      <c r="D34" s="65"/>
      <c r="E34" s="65"/>
      <c r="F34" s="66"/>
      <c r="G34" s="61">
        <f t="shared" ref="G34:I34" si="2">SUM(G27:G33)</f>
        <v>0</v>
      </c>
      <c r="H34" s="61">
        <f t="shared" si="2"/>
        <v>0</v>
      </c>
      <c r="I34" s="61">
        <f t="shared" si="2"/>
        <v>0</v>
      </c>
    </row>
    <row r="35" spans="1:9" s="22" customFormat="1" ht="13.8" x14ac:dyDescent="0.3">
      <c r="A35" s="72"/>
      <c r="B35" s="5"/>
      <c r="D35" s="1"/>
      <c r="E35" s="1"/>
      <c r="F35" s="1"/>
      <c r="G35" s="1"/>
      <c r="H35" s="1"/>
      <c r="I35" s="1"/>
    </row>
    <row r="36" spans="1:9" s="22" customFormat="1" thickBot="1" x14ac:dyDescent="0.35">
      <c r="A36" s="72"/>
      <c r="B36" s="5"/>
      <c r="D36" s="1"/>
      <c r="E36" s="1"/>
      <c r="F36" s="1"/>
      <c r="G36" s="1"/>
      <c r="H36" s="1"/>
      <c r="I36" s="1"/>
    </row>
    <row r="37" spans="1:9" s="22" customFormat="1" ht="18.600000000000001" thickBot="1" x14ac:dyDescent="0.4">
      <c r="A37" s="70" t="s">
        <v>31</v>
      </c>
      <c r="B37" s="61">
        <f>SUM(B34,B23)</f>
        <v>0</v>
      </c>
      <c r="D37" s="1"/>
      <c r="E37" s="1"/>
      <c r="F37" s="1"/>
      <c r="G37" s="1"/>
      <c r="H37" s="1"/>
      <c r="I37" s="1"/>
    </row>
    <row r="38" spans="1:9" ht="15" thickBot="1" x14ac:dyDescent="0.35">
      <c r="A38" s="1"/>
      <c r="B38" s="1"/>
    </row>
    <row r="39" spans="1:9" ht="18.600000000000001" thickBot="1" x14ac:dyDescent="0.4">
      <c r="A39" s="70" t="s">
        <v>32</v>
      </c>
      <c r="B39" s="61">
        <f>SUM(D39:I39)</f>
        <v>0</v>
      </c>
      <c r="D39" s="61">
        <f>'Industry Costing Form (1)'!F73</f>
        <v>0</v>
      </c>
      <c r="E39" s="61">
        <f>'Industry Costing Form (2)'!F73</f>
        <v>0</v>
      </c>
      <c r="F39" s="61">
        <f>'Industry Costing Form (3)'!F73</f>
        <v>0</v>
      </c>
      <c r="G39" s="61">
        <f>'Research Org Costing Form (1)'!H132</f>
        <v>0</v>
      </c>
      <c r="H39" s="61">
        <f>'Research Org Costing Form (2)'!H132</f>
        <v>0</v>
      </c>
      <c r="I39" s="61">
        <f>'Research Org Costing Form (3)'!H132</f>
        <v>0</v>
      </c>
    </row>
    <row r="40" spans="1:9" ht="15" thickBot="1" x14ac:dyDescent="0.35">
      <c r="A40" s="1"/>
      <c r="B40" s="1"/>
    </row>
    <row r="41" spans="1:9" ht="18.600000000000001" thickBot="1" x14ac:dyDescent="0.4">
      <c r="A41" s="70" t="s">
        <v>33</v>
      </c>
      <c r="B41" s="61">
        <f>B37-B39</f>
        <v>0</v>
      </c>
      <c r="D41" s="1"/>
      <c r="E41" s="1"/>
      <c r="F41" s="1"/>
      <c r="G41" s="1"/>
      <c r="H41" s="1"/>
      <c r="I41" s="1"/>
    </row>
    <row r="43" spans="1:9" x14ac:dyDescent="0.3">
      <c r="A43" s="190" t="s">
        <v>34</v>
      </c>
      <c r="B43" s="191" t="s">
        <v>35</v>
      </c>
    </row>
    <row r="44" spans="1:9" ht="50.25" customHeight="1" x14ac:dyDescent="0.3">
      <c r="A44" s="188"/>
      <c r="B44" s="189"/>
    </row>
    <row r="45" spans="1:9" x14ac:dyDescent="0.3">
      <c r="A45" s="186" t="s">
        <v>36</v>
      </c>
    </row>
    <row r="46" spans="1:9" ht="50.25" customHeight="1" x14ac:dyDescent="0.3">
      <c r="A46" s="187"/>
    </row>
  </sheetData>
  <sheetProtection algorithmName="SHA-512" hashValue="zcZ7ZLEvdUtISYOMwAf/Do/7n6iwnZnVC59mnyHMAuv63aWumP7AXa/7l2QnpSsuwqwGMcoUf+jzBBHMvcs3MQ==" saltValue="6ekAcPN3goL+XUBinC76MQ==" spinCount="100000" sheet="1" objects="1" scenarios="1" formatCells="0" formatColumns="0" formatRows="0" insertRows="0" insertHyperlinks="0" selectLockedCells="1"/>
  <phoneticPr fontId="6" type="noConversion"/>
  <pageMargins left="0.70866141732283472" right="0.31496062992125984" top="0.47244094488188981" bottom="0.27559055118110237" header="0.31496062992125984" footer="0.19685039370078741"/>
  <pageSetup paperSize="9" scale="5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3C0D58B4-648A-477A-AEC9-8DAAD19927B2}">
          <x14:formula1>
            <xm:f>'Dropdown List'!$A$11:$A$14</xm:f>
          </x14:formula1>
          <xm:sqref>D9:I9</xm:sqref>
        </x14:dataValidation>
        <x14:dataValidation type="list" allowBlank="1" showInputMessage="1" showErrorMessage="1" xr:uid="{E8282085-D68C-489C-B17C-44E99D731E5D}">
          <x14:formula1>
            <xm:f>'Dropdown List'!$C$1:$C$2</xm:f>
          </x14:formula1>
          <xm:sqref>B2</xm:sqref>
        </x14:dataValidation>
        <x14:dataValidation type="list" allowBlank="1" showInputMessage="1" showErrorMessage="1" xr:uid="{B121841B-3831-4878-A58A-7C7D378A755D}">
          <x14:formula1>
            <xm:f>'Dropdown List'!$A$16:$A$18</xm:f>
          </x14:formula1>
          <xm:sqref>B9 D10:I10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D100"/>
  </sheetPr>
  <dimension ref="A1:S73"/>
  <sheetViews>
    <sheetView zoomScale="80" zoomScaleNormal="80" workbookViewId="0">
      <pane xSplit="2" ySplit="13" topLeftCell="D14" activePane="bottomRight" state="frozen"/>
      <selection pane="topRight" activeCell="C1" sqref="C1"/>
      <selection pane="bottomLeft" activeCell="A14" sqref="A14"/>
      <selection pane="bottomRight" activeCell="D4" sqref="D4"/>
    </sheetView>
  </sheetViews>
  <sheetFormatPr defaultColWidth="9.109375" defaultRowHeight="14.4" outlineLevelRow="1" outlineLevelCol="1" x14ac:dyDescent="0.3"/>
  <cols>
    <col min="1" max="1" width="60.33203125" style="22" bestFit="1" customWidth="1"/>
    <col min="2" max="2" width="30.5546875" style="22" bestFit="1" customWidth="1"/>
    <col min="3" max="3" width="16.88671875" style="22" customWidth="1" outlineLevel="1"/>
    <col min="4" max="4" width="57.5546875" style="22" customWidth="1" outlineLevel="1"/>
    <col min="5" max="5" width="33.109375" style="22" customWidth="1" outlineLevel="1"/>
    <col min="6" max="6" width="46.33203125" style="22" customWidth="1"/>
    <col min="7" max="7" width="23.5546875" style="22" bestFit="1" customWidth="1"/>
    <col min="8" max="8" width="26.33203125" style="22" bestFit="1" customWidth="1"/>
    <col min="9" max="9" width="19.109375" style="22" bestFit="1" customWidth="1"/>
    <col min="10" max="19" width="9.109375" style="22"/>
    <col min="20" max="16384" width="9.109375" style="23"/>
  </cols>
  <sheetData>
    <row r="1" spans="1:13" ht="15" customHeight="1" x14ac:dyDescent="0.3">
      <c r="A1" s="192" t="str">
        <f>"Henry Royce "&amp;'Project Total'!B2&amp;" - Industry Partner Costings document (1)"</f>
        <v>Henry Royce RICP (Royce Industrial Collaboration Programme) - Industry Partner Costings document (1)</v>
      </c>
      <c r="B1" s="193"/>
      <c r="C1" s="193"/>
      <c r="D1" s="193"/>
      <c r="E1" s="193"/>
      <c r="F1" s="193"/>
      <c r="G1" s="193"/>
      <c r="H1" s="193"/>
      <c r="I1" s="193"/>
    </row>
    <row r="2" spans="1:13" ht="25.5" customHeight="1" thickBot="1" x14ac:dyDescent="0.35">
      <c r="A2" s="194"/>
      <c r="B2" s="195"/>
      <c r="C2" s="195"/>
      <c r="D2" s="195"/>
      <c r="E2" s="195"/>
      <c r="F2" s="195"/>
      <c r="G2" s="195"/>
      <c r="H2" s="195"/>
      <c r="I2" s="195"/>
    </row>
    <row r="3" spans="1:13" ht="24.75" customHeight="1" thickBot="1" x14ac:dyDescent="0.35">
      <c r="F3" s="73"/>
      <c r="G3" s="73"/>
      <c r="H3" s="73"/>
      <c r="I3" s="74"/>
      <c r="J3" s="74"/>
      <c r="K3" s="74"/>
      <c r="L3" s="74"/>
      <c r="M3" s="74"/>
    </row>
    <row r="4" spans="1:13" ht="15" thickBot="1" x14ac:dyDescent="0.35">
      <c r="A4" s="106" t="s">
        <v>37</v>
      </c>
      <c r="B4" s="76"/>
      <c r="C4" s="77" t="s">
        <v>35</v>
      </c>
      <c r="D4" s="78"/>
    </row>
    <row r="5" spans="1:13" x14ac:dyDescent="0.3">
      <c r="A5" s="73"/>
      <c r="B5" s="73"/>
    </row>
    <row r="6" spans="1:13" ht="18.600000000000001" thickBot="1" x14ac:dyDescent="0.4">
      <c r="A6" s="163" t="s">
        <v>18</v>
      </c>
      <c r="B6" s="47"/>
      <c r="C6" s="47"/>
      <c r="D6" s="47"/>
      <c r="E6" s="47"/>
    </row>
    <row r="7" spans="1:13" outlineLevel="1" x14ac:dyDescent="0.3">
      <c r="A7" s="164" t="s">
        <v>38</v>
      </c>
      <c r="B7" s="80"/>
      <c r="C7" s="81"/>
      <c r="D7" s="47"/>
      <c r="E7" s="47"/>
    </row>
    <row r="8" spans="1:13" ht="15.6" outlineLevel="1" x14ac:dyDescent="0.3">
      <c r="A8" s="165" t="s">
        <v>39</v>
      </c>
      <c r="B8" s="33"/>
      <c r="C8" s="81"/>
      <c r="D8" s="22" t="s">
        <v>40</v>
      </c>
    </row>
    <row r="9" spans="1:13" ht="15.6" outlineLevel="1" x14ac:dyDescent="0.3">
      <c r="A9" s="165" t="s">
        <v>41</v>
      </c>
      <c r="B9" s="33"/>
      <c r="C9" s="81"/>
      <c r="D9" s="22" t="s">
        <v>42</v>
      </c>
    </row>
    <row r="10" spans="1:13" ht="15" customHeight="1" outlineLevel="1" x14ac:dyDescent="0.3">
      <c r="A10" s="165" t="s">
        <v>23</v>
      </c>
      <c r="B10" s="36"/>
      <c r="C10" s="82"/>
      <c r="D10" s="83" t="s">
        <v>43</v>
      </c>
      <c r="E10" s="83"/>
      <c r="G10" s="84"/>
      <c r="H10" s="84"/>
      <c r="I10" s="84"/>
      <c r="J10" s="84"/>
    </row>
    <row r="11" spans="1:13" ht="15" customHeight="1" outlineLevel="1" thickBot="1" x14ac:dyDescent="0.35">
      <c r="A11" s="166" t="s">
        <v>24</v>
      </c>
      <c r="B11" s="85"/>
      <c r="C11" s="86"/>
      <c r="D11" s="86"/>
      <c r="E11" s="86"/>
      <c r="G11" s="84"/>
      <c r="H11" s="84"/>
      <c r="I11" s="84"/>
      <c r="J11" s="84"/>
    </row>
    <row r="12" spans="1:13" x14ac:dyDescent="0.3">
      <c r="A12" s="47"/>
      <c r="B12" s="39"/>
      <c r="C12" s="39"/>
      <c r="D12" s="39"/>
      <c r="E12" s="39"/>
      <c r="G12" s="84"/>
      <c r="H12" s="84"/>
      <c r="I12" s="84"/>
      <c r="J12" s="84"/>
    </row>
    <row r="13" spans="1:13" ht="21" customHeight="1" x14ac:dyDescent="0.35">
      <c r="A13" s="163" t="s">
        <v>44</v>
      </c>
      <c r="B13" s="40"/>
      <c r="C13" s="40"/>
      <c r="D13" s="40"/>
      <c r="E13" s="40"/>
    </row>
    <row r="14" spans="1:13" ht="18.600000000000001" thickBot="1" x14ac:dyDescent="0.4">
      <c r="A14" s="28"/>
      <c r="B14" s="41"/>
      <c r="F14" s="114" t="s">
        <v>45</v>
      </c>
      <c r="G14" s="114" t="s">
        <v>46</v>
      </c>
      <c r="H14" s="114" t="s">
        <v>47</v>
      </c>
    </row>
    <row r="15" spans="1:13" outlineLevel="1" x14ac:dyDescent="0.3">
      <c r="A15" s="42" t="s">
        <v>48</v>
      </c>
      <c r="B15" s="88"/>
      <c r="F15" s="115"/>
      <c r="G15" s="115"/>
      <c r="H15" s="115"/>
    </row>
    <row r="16" spans="1:13" outlineLevel="1" x14ac:dyDescent="0.3">
      <c r="A16" s="43" t="s">
        <v>49</v>
      </c>
      <c r="B16" s="89"/>
      <c r="D16" s="23"/>
      <c r="E16" s="23"/>
      <c r="F16" s="115"/>
      <c r="G16" s="115"/>
      <c r="H16" s="115"/>
    </row>
    <row r="17" spans="1:19" ht="15" outlineLevel="1" thickBot="1" x14ac:dyDescent="0.35">
      <c r="A17" s="43" t="s">
        <v>50</v>
      </c>
      <c r="B17" s="90"/>
      <c r="D17" s="23"/>
      <c r="E17" s="23"/>
      <c r="F17" s="115"/>
      <c r="G17" s="115"/>
      <c r="H17" s="115"/>
    </row>
    <row r="18" spans="1:19" ht="15" outlineLevel="1" thickBot="1" x14ac:dyDescent="0.35">
      <c r="A18" s="45" t="s">
        <v>51</v>
      </c>
      <c r="B18" s="46"/>
      <c r="D18" s="23"/>
      <c r="E18" s="23"/>
      <c r="F18" s="151">
        <f>B18</f>
        <v>0</v>
      </c>
      <c r="G18" s="151" t="b">
        <f>IF(AND($B$8="Feasibility Studies",$B$9="Spinout/Microbusiness/ Small Enterprise"),F18*70%,IF(AND($B$8="Industrial Research",$B$9="Spinout/Microbusiness/ Small Enterprise"),F18*70%,IF(AND($B$8="Experimental Development",$B$9="Spinout/Microbusiness/ Small Enterprise"),F18*45%,IF(AND($B$8="Feasibility Studies",$B$9="Medium Enterprise"),F18*60%,IF(AND($B$8="Industrial research",$B$9="Medium Enterprise"),F18*60%,IF(AND($B$8="Experimental Development",$B$9="Medium Enterprise"),F18*35%,IF(AND($B$8="Feasibility Studies",$B$9="Large Enterprise"),F18*25%,IF(AND($B$8="Industrial research",$B$9="Large Enterprise"),F18*25%,IF(AND($B$8="Experimental Development",$B$9="Large Enterprise"),F18*25%)))))))))</f>
        <v>0</v>
      </c>
      <c r="H18" s="151">
        <f>F18-G18</f>
        <v>0</v>
      </c>
    </row>
    <row r="19" spans="1:19" ht="15" outlineLevel="1" thickBot="1" x14ac:dyDescent="0.35">
      <c r="A19" s="47"/>
      <c r="B19" s="48"/>
      <c r="D19" s="23"/>
      <c r="E19" s="23"/>
      <c r="F19" s="115"/>
      <c r="G19" s="115"/>
      <c r="H19" s="115"/>
    </row>
    <row r="20" spans="1:19" s="91" customFormat="1" outlineLevel="1" x14ac:dyDescent="0.3">
      <c r="A20" s="42" t="s">
        <v>48</v>
      </c>
      <c r="B20" s="88"/>
      <c r="F20" s="152"/>
      <c r="G20" s="152"/>
      <c r="H20" s="152"/>
      <c r="I20" s="92"/>
      <c r="J20" s="92"/>
      <c r="L20" s="92"/>
      <c r="M20" s="92"/>
      <c r="N20" s="92"/>
      <c r="O20" s="92"/>
      <c r="P20" s="92"/>
      <c r="Q20" s="92"/>
      <c r="R20" s="92"/>
      <c r="S20" s="92"/>
    </row>
    <row r="21" spans="1:19" outlineLevel="1" x14ac:dyDescent="0.3">
      <c r="A21" s="43" t="s">
        <v>49</v>
      </c>
      <c r="B21" s="89"/>
      <c r="D21" s="23"/>
      <c r="E21" s="23"/>
      <c r="F21" s="116"/>
      <c r="G21" s="116"/>
      <c r="H21" s="116"/>
    </row>
    <row r="22" spans="1:19" ht="15" outlineLevel="1" thickBot="1" x14ac:dyDescent="0.35">
      <c r="A22" s="43" t="s">
        <v>50</v>
      </c>
      <c r="B22" s="90"/>
      <c r="D22" s="23"/>
      <c r="E22" s="23"/>
      <c r="F22" s="115"/>
      <c r="G22" s="115"/>
      <c r="H22" s="115"/>
    </row>
    <row r="23" spans="1:19" ht="15" outlineLevel="1" thickBot="1" x14ac:dyDescent="0.35">
      <c r="A23" s="45" t="s">
        <v>51</v>
      </c>
      <c r="B23" s="46"/>
      <c r="D23" s="23"/>
      <c r="E23" s="23"/>
      <c r="F23" s="151">
        <f>B23</f>
        <v>0</v>
      </c>
      <c r="G23" s="151" t="b">
        <f t="shared" ref="G23:G67" si="0">IF(AND($B$8="Feasibility Studies",$B$9="Spinout/Microbusiness/ Small Enterprise"),F23*70%,IF(AND($B$8="Industrial Research",$B$9="Spinout/Microbusiness/ Small Enterprise"),F23*70%,IF(AND($B$8="Experimental Development",$B$9="Spinout/Microbusiness/ Small Enterprise"),F23*45%,IF(AND($B$8="Feasibility Studies",$B$9="Medium Enterprise"),F23*60%,IF(AND($B$8="Industrial research",$B$9="Medium Enterprise"),F23*60%,IF(AND($B$8="Experimental Development",$B$9="Medium Enterprise"),F23*35%,IF(AND($B$8="Feasibility Studies",$B$9="Large Enterprise"),F23*25%,IF(AND($B$8="Industrial research",$B$9="Large Enterprise"),F23*25%,IF(AND($B$8="Experimental Development",$B$9="Large Enterprise"),F23*25%)))))))))</f>
        <v>0</v>
      </c>
      <c r="H23" s="151">
        <f t="shared" ref="H23:H57" si="1">F23-G23</f>
        <v>0</v>
      </c>
    </row>
    <row r="24" spans="1:19" ht="15" outlineLevel="1" thickBot="1" x14ac:dyDescent="0.35">
      <c r="A24" s="47"/>
      <c r="B24" s="48"/>
      <c r="D24" s="23"/>
      <c r="E24" s="23"/>
      <c r="F24" s="115"/>
      <c r="G24" s="115"/>
      <c r="H24" s="115"/>
    </row>
    <row r="25" spans="1:19" outlineLevel="1" x14ac:dyDescent="0.3">
      <c r="A25" s="42" t="s">
        <v>48</v>
      </c>
      <c r="B25" s="88"/>
      <c r="D25" s="23"/>
      <c r="E25" s="23"/>
      <c r="F25" s="115"/>
      <c r="G25" s="115"/>
      <c r="H25" s="115"/>
    </row>
    <row r="26" spans="1:19" outlineLevel="1" x14ac:dyDescent="0.3">
      <c r="A26" s="43" t="s">
        <v>49</v>
      </c>
      <c r="B26" s="89"/>
      <c r="D26" s="23"/>
      <c r="E26" s="23"/>
      <c r="F26" s="116"/>
      <c r="G26" s="116"/>
      <c r="H26" s="116"/>
    </row>
    <row r="27" spans="1:19" ht="15" outlineLevel="1" thickBot="1" x14ac:dyDescent="0.35">
      <c r="A27" s="43" t="s">
        <v>50</v>
      </c>
      <c r="B27" s="90"/>
      <c r="D27" s="23"/>
      <c r="E27" s="23"/>
      <c r="F27" s="115"/>
      <c r="G27" s="115"/>
      <c r="H27" s="115"/>
    </row>
    <row r="28" spans="1:19" ht="15" outlineLevel="1" thickBot="1" x14ac:dyDescent="0.35">
      <c r="A28" s="45" t="s">
        <v>51</v>
      </c>
      <c r="B28" s="46"/>
      <c r="D28" s="23"/>
      <c r="E28" s="23"/>
      <c r="F28" s="151">
        <f>B28</f>
        <v>0</v>
      </c>
      <c r="G28" s="151" t="b">
        <f t="shared" si="0"/>
        <v>0</v>
      </c>
      <c r="H28" s="151">
        <f t="shared" si="1"/>
        <v>0</v>
      </c>
    </row>
    <row r="29" spans="1:19" ht="15" outlineLevel="1" thickBot="1" x14ac:dyDescent="0.35">
      <c r="A29" s="47"/>
      <c r="B29" s="48"/>
      <c r="D29" s="23"/>
      <c r="E29" s="23"/>
      <c r="F29" s="115"/>
      <c r="G29" s="115"/>
      <c r="H29" s="115"/>
    </row>
    <row r="30" spans="1:19" outlineLevel="1" x14ac:dyDescent="0.3">
      <c r="A30" s="42" t="s">
        <v>48</v>
      </c>
      <c r="B30" s="88"/>
      <c r="D30" s="23"/>
      <c r="E30" s="23"/>
      <c r="F30" s="115"/>
      <c r="G30" s="115"/>
      <c r="H30" s="115"/>
    </row>
    <row r="31" spans="1:19" outlineLevel="1" x14ac:dyDescent="0.3">
      <c r="A31" s="43" t="s">
        <v>49</v>
      </c>
      <c r="B31" s="89"/>
      <c r="D31" s="23"/>
      <c r="E31" s="23"/>
      <c r="F31" s="116"/>
      <c r="G31" s="116"/>
      <c r="H31" s="116"/>
    </row>
    <row r="32" spans="1:19" ht="15" outlineLevel="1" thickBot="1" x14ac:dyDescent="0.35">
      <c r="A32" s="43" t="s">
        <v>50</v>
      </c>
      <c r="B32" s="90"/>
      <c r="D32" s="23"/>
      <c r="E32" s="23"/>
      <c r="F32" s="115"/>
      <c r="G32" s="115"/>
      <c r="H32" s="115"/>
    </row>
    <row r="33" spans="1:8" ht="15" outlineLevel="1" thickBot="1" x14ac:dyDescent="0.35">
      <c r="A33" s="45" t="s">
        <v>51</v>
      </c>
      <c r="B33" s="46"/>
      <c r="D33" s="23"/>
      <c r="E33" s="23"/>
      <c r="F33" s="151">
        <f>B33</f>
        <v>0</v>
      </c>
      <c r="G33" s="151" t="b">
        <f t="shared" si="0"/>
        <v>0</v>
      </c>
      <c r="H33" s="151">
        <f t="shared" si="1"/>
        <v>0</v>
      </c>
    </row>
    <row r="34" spans="1:8" ht="15" thickBot="1" x14ac:dyDescent="0.35">
      <c r="A34" s="47"/>
      <c r="B34" s="48"/>
      <c r="D34" s="23"/>
      <c r="E34" s="23"/>
      <c r="F34" s="115"/>
      <c r="G34" s="115"/>
      <c r="H34" s="115"/>
    </row>
    <row r="35" spans="1:8" s="22" customFormat="1" thickBot="1" x14ac:dyDescent="0.35">
      <c r="A35" s="47"/>
      <c r="B35" s="48"/>
      <c r="F35" s="117" t="s">
        <v>52</v>
      </c>
      <c r="G35" s="117"/>
      <c r="H35" s="117"/>
    </row>
    <row r="36" spans="1:8" s="22" customFormat="1" thickBot="1" x14ac:dyDescent="0.35">
      <c r="A36" s="47"/>
      <c r="B36" s="48"/>
      <c r="F36" s="118">
        <f>SUM(F18,F23,F28,F33)</f>
        <v>0</v>
      </c>
      <c r="G36" s="118" t="b">
        <f t="shared" si="0"/>
        <v>0</v>
      </c>
      <c r="H36" s="118">
        <f t="shared" si="1"/>
        <v>0</v>
      </c>
    </row>
    <row r="37" spans="1:8" s="22" customFormat="1" ht="13.8" x14ac:dyDescent="0.3">
      <c r="A37" s="47"/>
      <c r="B37" s="48"/>
      <c r="F37" s="1"/>
      <c r="G37" s="1"/>
      <c r="H37" s="1"/>
    </row>
    <row r="38" spans="1:8" s="22" customFormat="1" ht="18.600000000000001" thickBot="1" x14ac:dyDescent="0.4">
      <c r="A38" s="163" t="s">
        <v>53</v>
      </c>
      <c r="B38" s="47"/>
      <c r="F38" s="1"/>
      <c r="G38" s="1"/>
      <c r="H38" s="1"/>
    </row>
    <row r="39" spans="1:8" s="22" customFormat="1" ht="13.8" x14ac:dyDescent="0.3">
      <c r="A39" s="42" t="s">
        <v>54</v>
      </c>
      <c r="B39" s="94" t="s">
        <v>55</v>
      </c>
      <c r="F39" s="1"/>
      <c r="G39" s="1"/>
      <c r="H39" s="1"/>
    </row>
    <row r="40" spans="1:8" s="22" customFormat="1" ht="13.8" x14ac:dyDescent="0.3">
      <c r="A40" s="167"/>
      <c r="B40" s="44">
        <v>0</v>
      </c>
      <c r="F40" s="1"/>
      <c r="G40" s="1"/>
      <c r="H40" s="1"/>
    </row>
    <row r="41" spans="1:8" s="22" customFormat="1" thickBot="1" x14ac:dyDescent="0.35">
      <c r="A41" s="167"/>
      <c r="B41" s="44">
        <v>0</v>
      </c>
      <c r="F41" s="1"/>
      <c r="G41" s="1"/>
      <c r="H41" s="1"/>
    </row>
    <row r="42" spans="1:8" s="22" customFormat="1" thickBot="1" x14ac:dyDescent="0.35">
      <c r="A42" s="167"/>
      <c r="B42" s="44">
        <v>0</v>
      </c>
      <c r="F42" s="117" t="s">
        <v>56</v>
      </c>
      <c r="G42" s="117"/>
      <c r="H42" s="117"/>
    </row>
    <row r="43" spans="1:8" s="22" customFormat="1" thickBot="1" x14ac:dyDescent="0.35">
      <c r="A43" s="168"/>
      <c r="B43" s="46">
        <v>0</v>
      </c>
      <c r="F43" s="118">
        <f>SUM(B40:B43)</f>
        <v>0</v>
      </c>
      <c r="G43" s="118" t="b">
        <f t="shared" si="0"/>
        <v>0</v>
      </c>
      <c r="H43" s="118">
        <f t="shared" si="1"/>
        <v>0</v>
      </c>
    </row>
    <row r="44" spans="1:8" s="22" customFormat="1" ht="13.8" x14ac:dyDescent="0.3">
      <c r="A44" s="47"/>
      <c r="B44" s="47"/>
      <c r="F44" s="1"/>
      <c r="G44" s="1"/>
      <c r="H44" s="1"/>
    </row>
    <row r="45" spans="1:8" s="22" customFormat="1" ht="18.600000000000001" thickBot="1" x14ac:dyDescent="0.4">
      <c r="A45" s="163" t="s">
        <v>57</v>
      </c>
      <c r="B45" s="47"/>
      <c r="F45" s="1"/>
      <c r="G45" s="1"/>
      <c r="H45" s="1"/>
    </row>
    <row r="46" spans="1:8" s="22" customFormat="1" ht="13.8" x14ac:dyDescent="0.3">
      <c r="A46" s="42" t="s">
        <v>54</v>
      </c>
      <c r="B46" s="94" t="s">
        <v>55</v>
      </c>
      <c r="F46" s="1"/>
      <c r="G46" s="1"/>
      <c r="H46" s="1"/>
    </row>
    <row r="47" spans="1:8" s="22" customFormat="1" ht="13.8" x14ac:dyDescent="0.3">
      <c r="A47" s="167"/>
      <c r="B47" s="44">
        <v>0</v>
      </c>
      <c r="F47" s="1"/>
      <c r="G47" s="1"/>
      <c r="H47" s="1"/>
    </row>
    <row r="48" spans="1:8" s="22" customFormat="1" thickBot="1" x14ac:dyDescent="0.35">
      <c r="A48" s="167"/>
      <c r="B48" s="44">
        <v>0</v>
      </c>
      <c r="F48" s="1"/>
      <c r="G48" s="1"/>
      <c r="H48" s="1"/>
    </row>
    <row r="49" spans="1:8" s="22" customFormat="1" thickBot="1" x14ac:dyDescent="0.35">
      <c r="A49" s="167"/>
      <c r="B49" s="44">
        <v>0</v>
      </c>
      <c r="F49" s="117" t="s">
        <v>58</v>
      </c>
      <c r="G49" s="117"/>
      <c r="H49" s="117"/>
    </row>
    <row r="50" spans="1:8" s="22" customFormat="1" thickBot="1" x14ac:dyDescent="0.35">
      <c r="A50" s="168"/>
      <c r="B50" s="46">
        <v>0</v>
      </c>
      <c r="F50" s="118">
        <f>SUM(B47:B50)</f>
        <v>0</v>
      </c>
      <c r="G50" s="118" t="b">
        <f t="shared" si="0"/>
        <v>0</v>
      </c>
      <c r="H50" s="118">
        <f t="shared" si="1"/>
        <v>0</v>
      </c>
    </row>
    <row r="51" spans="1:8" s="22" customFormat="1" ht="13.8" x14ac:dyDescent="0.3">
      <c r="A51" s="47"/>
      <c r="B51" s="47"/>
      <c r="C51" s="47"/>
      <c r="D51" s="47"/>
      <c r="E51" s="47"/>
      <c r="F51" s="1"/>
      <c r="G51" s="1"/>
      <c r="H51" s="1"/>
    </row>
    <row r="52" spans="1:8" s="22" customFormat="1" ht="18.600000000000001" thickBot="1" x14ac:dyDescent="0.4">
      <c r="A52" s="169" t="s">
        <v>59</v>
      </c>
      <c r="D52" s="73"/>
      <c r="E52" s="73"/>
      <c r="F52" s="115"/>
      <c r="G52" s="115"/>
      <c r="H52" s="115"/>
    </row>
    <row r="53" spans="1:8" s="22" customFormat="1" ht="13.8" x14ac:dyDescent="0.3">
      <c r="A53" s="42" t="s">
        <v>60</v>
      </c>
      <c r="B53" s="94" t="s">
        <v>55</v>
      </c>
      <c r="C53" s="47"/>
      <c r="D53" s="47"/>
      <c r="E53" s="47"/>
      <c r="F53" s="115"/>
      <c r="G53" s="115"/>
      <c r="H53" s="115"/>
    </row>
    <row r="54" spans="1:8" s="22" customFormat="1" ht="13.8" x14ac:dyDescent="0.3">
      <c r="A54" s="167"/>
      <c r="B54" s="97">
        <v>0</v>
      </c>
      <c r="C54" s="47"/>
      <c r="D54" s="47"/>
      <c r="E54" s="47"/>
      <c r="F54" s="115"/>
      <c r="G54" s="115"/>
      <c r="H54" s="115"/>
    </row>
    <row r="55" spans="1:8" s="22" customFormat="1" thickBot="1" x14ac:dyDescent="0.35">
      <c r="A55" s="167"/>
      <c r="B55" s="44">
        <v>0</v>
      </c>
      <c r="C55" s="47"/>
      <c r="D55" s="47"/>
      <c r="E55" s="47"/>
      <c r="F55" s="115"/>
      <c r="G55" s="115"/>
      <c r="H55" s="115"/>
    </row>
    <row r="56" spans="1:8" s="22" customFormat="1" thickBot="1" x14ac:dyDescent="0.35">
      <c r="A56" s="167"/>
      <c r="B56" s="44">
        <v>0</v>
      </c>
      <c r="F56" s="117" t="s">
        <v>61</v>
      </c>
      <c r="G56" s="117"/>
      <c r="H56" s="117"/>
    </row>
    <row r="57" spans="1:8" s="22" customFormat="1" thickBot="1" x14ac:dyDescent="0.35">
      <c r="A57" s="168"/>
      <c r="B57" s="46">
        <v>0</v>
      </c>
      <c r="F57" s="118">
        <f>SUM(B54:B57)</f>
        <v>0</v>
      </c>
      <c r="G57" s="118" t="b">
        <f t="shared" si="0"/>
        <v>0</v>
      </c>
      <c r="H57" s="118">
        <f t="shared" si="1"/>
        <v>0</v>
      </c>
    </row>
    <row r="58" spans="1:8" s="22" customFormat="1" thickBot="1" x14ac:dyDescent="0.35">
      <c r="D58" s="73"/>
      <c r="E58" s="73"/>
      <c r="F58" s="115"/>
      <c r="G58" s="115"/>
      <c r="H58" s="115"/>
    </row>
    <row r="59" spans="1:8" s="22" customFormat="1" ht="18" x14ac:dyDescent="0.35">
      <c r="A59" s="163" t="s">
        <v>62</v>
      </c>
      <c r="B59" s="47"/>
      <c r="C59" s="47"/>
      <c r="D59" s="47"/>
      <c r="F59" s="117" t="s">
        <v>63</v>
      </c>
      <c r="G59" s="117"/>
      <c r="H59" s="117"/>
    </row>
    <row r="60" spans="1:8" s="22" customFormat="1" ht="13.8" x14ac:dyDescent="0.3">
      <c r="A60" s="170" t="s">
        <v>60</v>
      </c>
      <c r="B60" s="155" t="s">
        <v>64</v>
      </c>
      <c r="C60" s="155" t="s">
        <v>65</v>
      </c>
      <c r="D60" s="156" t="s">
        <v>66</v>
      </c>
      <c r="F60" s="119" t="s">
        <v>67</v>
      </c>
      <c r="G60" s="119"/>
      <c r="H60" s="119"/>
    </row>
    <row r="61" spans="1:8" s="22" customFormat="1" ht="13.8" x14ac:dyDescent="0.3">
      <c r="A61" s="171"/>
      <c r="B61" s="153"/>
      <c r="C61" s="153"/>
      <c r="D61" s="157">
        <v>0</v>
      </c>
      <c r="F61" s="120">
        <f t="shared" ref="F61:F66" si="2">C61*D61</f>
        <v>0</v>
      </c>
      <c r="G61" s="120" t="b">
        <f t="shared" si="0"/>
        <v>0</v>
      </c>
      <c r="H61" s="120">
        <f t="shared" ref="H61:H67" si="3">F61-G61</f>
        <v>0</v>
      </c>
    </row>
    <row r="62" spans="1:8" s="22" customFormat="1" ht="13.8" x14ac:dyDescent="0.3">
      <c r="A62" s="171"/>
      <c r="B62" s="153"/>
      <c r="C62" s="153"/>
      <c r="D62" s="157">
        <v>0</v>
      </c>
      <c r="F62" s="120">
        <f t="shared" si="2"/>
        <v>0</v>
      </c>
      <c r="G62" s="120" t="b">
        <f t="shared" si="0"/>
        <v>0</v>
      </c>
      <c r="H62" s="120">
        <f t="shared" si="3"/>
        <v>0</v>
      </c>
    </row>
    <row r="63" spans="1:8" s="22" customFormat="1" ht="13.8" x14ac:dyDescent="0.3">
      <c r="A63" s="171"/>
      <c r="B63" s="153"/>
      <c r="C63" s="153"/>
      <c r="D63" s="157">
        <v>0</v>
      </c>
      <c r="F63" s="120">
        <f t="shared" si="2"/>
        <v>0</v>
      </c>
      <c r="G63" s="120" t="b">
        <f t="shared" si="0"/>
        <v>0</v>
      </c>
      <c r="H63" s="120">
        <f t="shared" si="3"/>
        <v>0</v>
      </c>
    </row>
    <row r="64" spans="1:8" s="22" customFormat="1" ht="13.8" x14ac:dyDescent="0.3">
      <c r="A64" s="171"/>
      <c r="B64" s="153"/>
      <c r="C64" s="153"/>
      <c r="D64" s="157">
        <v>0</v>
      </c>
      <c r="F64" s="120">
        <f t="shared" si="2"/>
        <v>0</v>
      </c>
      <c r="G64" s="120" t="b">
        <f t="shared" si="0"/>
        <v>0</v>
      </c>
      <c r="H64" s="120">
        <f t="shared" si="3"/>
        <v>0</v>
      </c>
    </row>
    <row r="65" spans="1:19" s="22" customFormat="1" ht="13.8" x14ac:dyDescent="0.3">
      <c r="A65" s="171"/>
      <c r="B65" s="153"/>
      <c r="C65" s="153"/>
      <c r="D65" s="157">
        <v>0</v>
      </c>
      <c r="F65" s="120">
        <f t="shared" si="2"/>
        <v>0</v>
      </c>
      <c r="G65" s="120" t="b">
        <f t="shared" si="0"/>
        <v>0</v>
      </c>
      <c r="H65" s="120">
        <f t="shared" si="3"/>
        <v>0</v>
      </c>
    </row>
    <row r="66" spans="1:19" s="22" customFormat="1" ht="13.8" x14ac:dyDescent="0.3">
      <c r="A66" s="172"/>
      <c r="B66" s="158"/>
      <c r="C66" s="158"/>
      <c r="D66" s="159">
        <v>0</v>
      </c>
      <c r="F66" s="121">
        <f t="shared" si="2"/>
        <v>0</v>
      </c>
      <c r="G66" s="121" t="b">
        <f t="shared" si="0"/>
        <v>0</v>
      </c>
      <c r="H66" s="121">
        <f t="shared" si="3"/>
        <v>0</v>
      </c>
    </row>
    <row r="67" spans="1:19" s="22" customFormat="1" ht="13.8" x14ac:dyDescent="0.3">
      <c r="A67" s="47"/>
      <c r="B67" s="47"/>
      <c r="C67" s="154" t="s">
        <v>19</v>
      </c>
      <c r="D67" s="154">
        <f>SUM(D61:D66)</f>
        <v>0</v>
      </c>
      <c r="F67" s="118">
        <f>SUM(F61:F66)</f>
        <v>0</v>
      </c>
      <c r="G67" s="118" t="b">
        <f t="shared" si="0"/>
        <v>0</v>
      </c>
      <c r="H67" s="118">
        <f t="shared" si="3"/>
        <v>0</v>
      </c>
    </row>
    <row r="68" spans="1:19" s="22" customFormat="1" ht="13.8" x14ac:dyDescent="0.3">
      <c r="A68" s="47"/>
      <c r="B68" s="47"/>
      <c r="C68" s="47"/>
      <c r="D68" s="47"/>
      <c r="E68" s="47"/>
      <c r="F68" s="93"/>
      <c r="G68" s="107"/>
      <c r="H68" s="108"/>
      <c r="I68" s="109"/>
    </row>
    <row r="69" spans="1:19" s="22" customFormat="1" ht="18" x14ac:dyDescent="0.35">
      <c r="D69" s="110"/>
      <c r="E69" s="110"/>
      <c r="F69" s="87"/>
      <c r="G69" s="107"/>
    </row>
    <row r="70" spans="1:19" s="22" customFormat="1" ht="18" x14ac:dyDescent="0.35">
      <c r="A70" s="173" t="str">
        <f>"Total Partner Project Cost (@ "&amp;B7&amp;")"</f>
        <v>Total Partner Project Cost (@ )</v>
      </c>
      <c r="B70" s="174"/>
      <c r="C70" s="174"/>
      <c r="D70" s="174"/>
      <c r="E70" s="174"/>
      <c r="F70" s="175"/>
      <c r="G70" s="107"/>
    </row>
    <row r="71" spans="1:19" s="22" customFormat="1" ht="13.8" x14ac:dyDescent="0.3">
      <c r="A71" s="1"/>
      <c r="B71" s="1"/>
      <c r="C71" s="1"/>
      <c r="D71" s="115"/>
      <c r="E71" s="115"/>
      <c r="F71" s="115"/>
      <c r="G71" s="107"/>
      <c r="H71" s="111"/>
    </row>
    <row r="72" spans="1:19" s="113" customFormat="1" ht="36" x14ac:dyDescent="0.3">
      <c r="A72" s="124" t="s">
        <v>68</v>
      </c>
      <c r="B72" s="125"/>
      <c r="C72" s="126" t="s">
        <v>69</v>
      </c>
      <c r="D72" s="126" t="s">
        <v>46</v>
      </c>
      <c r="E72" s="126" t="s">
        <v>70</v>
      </c>
      <c r="F72" s="127" t="s">
        <v>71</v>
      </c>
      <c r="G72" s="112"/>
      <c r="H72" s="112"/>
      <c r="I72" s="112"/>
      <c r="J72" s="112"/>
      <c r="K72" s="112"/>
      <c r="L72" s="112"/>
      <c r="M72" s="112"/>
      <c r="N72" s="112"/>
      <c r="O72" s="112"/>
      <c r="P72" s="112"/>
      <c r="Q72" s="112"/>
      <c r="R72" s="112"/>
      <c r="S72" s="112"/>
    </row>
    <row r="73" spans="1:19" s="113" customFormat="1" ht="18" x14ac:dyDescent="0.3">
      <c r="A73" s="131">
        <f>SUM(F36,F43,F50,F57,F67)</f>
        <v>0</v>
      </c>
      <c r="B73" s="128"/>
      <c r="C73" s="129" t="b">
        <f>IF(AND($B$8="Feasibility Studies",$B$9="Spinout/Microbusiness/ Small Enterprise"),70%,IF(AND($B$8="Industrial Research",$B$9="Spinout/Microbusiness/ Small Enterprise"),70%,IF(AND($B$8="Experimental Development",$B$9="Spinout/Microbusiness/ Small Enterprise"),45%,IF(AND($B$8="Feasibility Studies",$B$9="Medium Enterprise"),60%,IF(AND($B$8="Industrial research",$B$9="Medium Enterprise"),60%,IF(AND($B$8="Experimental Development",$B$9="Medium Enterprise"),35%,IF(AND($B$8="Feasibility Studies",$B$9="Large Enterprise"),25%,IF(AND($B$8="Industrial research",$B$9="Large Enterprise"),25%,IF(AND($B$8="Experimental Development",$B$9="Large Enterprise"),25%)))))))))</f>
        <v>0</v>
      </c>
      <c r="D73" s="130">
        <f>SUM(G57,G50,G43,G36,G67)</f>
        <v>0</v>
      </c>
      <c r="E73" s="129">
        <f>100%-C73</f>
        <v>1</v>
      </c>
      <c r="F73" s="131">
        <f>SUM(H57,H50,H43,H36,H67)</f>
        <v>0</v>
      </c>
      <c r="G73" s="112"/>
      <c r="H73" s="112"/>
      <c r="I73" s="112"/>
      <c r="J73" s="112"/>
      <c r="K73" s="112"/>
      <c r="L73" s="112"/>
      <c r="M73" s="112"/>
      <c r="N73" s="112"/>
      <c r="O73" s="112"/>
      <c r="P73" s="112"/>
      <c r="Q73" s="112"/>
      <c r="R73" s="112"/>
      <c r="S73" s="112"/>
    </row>
  </sheetData>
  <sheetProtection algorithmName="SHA-512" hashValue="OeENkbpsp6I/4z0E8U/PGaVztFAaxxqTsQcs3GwT7RsVJOlRlYrGFfYo0VLog5F/PacgcgRF+8EOCBXHPGtEBQ==" saltValue="9l3hOnDOwcZFo19y6OOBjA==" spinCount="100000" sheet="1" objects="1" scenarios="1" insertRows="0" selectLockedCells="1"/>
  <mergeCells count="1">
    <mergeCell ref="A1:I2"/>
  </mergeCells>
  <pageMargins left="0.70866141732283472" right="0.31496062992125984" top="0.47244094488188981" bottom="0.27559055118110237" header="0.31496062992125984" footer="0.19685039370078741"/>
  <pageSetup paperSize="9" scale="5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 List'!$A$11:$A$14</xm:f>
          </x14:formula1>
          <xm:sqref>B8</xm:sqref>
        </x14:dataValidation>
        <x14:dataValidation type="list" allowBlank="1" showInputMessage="1" showErrorMessage="1" xr:uid="{00000000-0002-0000-0100-000002000000}">
          <x14:formula1>
            <xm:f>'Dropdown List'!$A$16:$A$18</xm:f>
          </x14:formula1>
          <xm:sqref>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28EFD-6DEC-4AA3-8B12-F48E40E5D37F}">
  <sheetPr>
    <tabColor rgb="FFFFD100"/>
  </sheetPr>
  <dimension ref="A1:S75"/>
  <sheetViews>
    <sheetView zoomScale="70" zoomScaleNormal="70" workbookViewId="0">
      <pane xSplit="2" ySplit="13" topLeftCell="C57" activePane="bottomRight" state="frozen"/>
      <selection pane="topRight" activeCell="C1" sqref="C1"/>
      <selection pane="bottomLeft" activeCell="A14" sqref="A14"/>
      <selection pane="bottomRight" activeCell="C12" sqref="C12"/>
    </sheetView>
  </sheetViews>
  <sheetFormatPr defaultColWidth="9.109375" defaultRowHeight="14.4" outlineLevelRow="1" outlineLevelCol="1" x14ac:dyDescent="0.3"/>
  <cols>
    <col min="1" max="1" width="60.33203125" style="22" bestFit="1" customWidth="1"/>
    <col min="2" max="2" width="30.5546875" style="22" bestFit="1" customWidth="1"/>
    <col min="3" max="3" width="20.6640625" style="22" bestFit="1" customWidth="1" outlineLevel="1"/>
    <col min="4" max="4" width="60" style="22" customWidth="1" outlineLevel="1"/>
    <col min="5" max="5" width="29.109375" style="22" customWidth="1"/>
    <col min="6" max="6" width="34.88671875" style="22" bestFit="1" customWidth="1"/>
    <col min="7" max="7" width="45.33203125" style="22" bestFit="1" customWidth="1"/>
    <col min="8" max="8" width="19.109375" style="22" bestFit="1" customWidth="1"/>
    <col min="9" max="18" width="9.109375" style="22"/>
    <col min="19" max="16384" width="9.109375" style="23"/>
  </cols>
  <sheetData>
    <row r="1" spans="1:19" ht="15" customHeight="1" x14ac:dyDescent="0.3">
      <c r="A1" s="192" t="str">
        <f>"Henry Royce "&amp;'Project Total'!B2&amp;" - Industry Partner Costings document (2)"</f>
        <v>Henry Royce RICP (Royce Industrial Collaboration Programme) - Industry Partner Costings document (2)</v>
      </c>
      <c r="B1" s="193"/>
      <c r="C1" s="193"/>
      <c r="D1" s="193"/>
      <c r="E1" s="193"/>
      <c r="F1" s="193"/>
      <c r="G1" s="193"/>
      <c r="H1" s="193"/>
    </row>
    <row r="2" spans="1:19" ht="25.5" customHeight="1" thickBot="1" x14ac:dyDescent="0.35">
      <c r="A2" s="194"/>
      <c r="B2" s="195"/>
      <c r="C2" s="195"/>
      <c r="D2" s="195"/>
      <c r="E2" s="195"/>
      <c r="F2" s="195"/>
      <c r="G2" s="195"/>
      <c r="H2" s="195"/>
    </row>
    <row r="3" spans="1:19" ht="24.75" customHeight="1" thickBot="1" x14ac:dyDescent="0.35">
      <c r="E3" s="73"/>
      <c r="F3" s="73"/>
      <c r="G3" s="73"/>
      <c r="H3" s="74"/>
      <c r="I3" s="74"/>
      <c r="J3" s="74"/>
      <c r="K3" s="74"/>
      <c r="L3" s="74"/>
    </row>
    <row r="4" spans="1:19" ht="15" thickBot="1" x14ac:dyDescent="0.35">
      <c r="A4" s="75" t="s">
        <v>37</v>
      </c>
      <c r="B4" s="76"/>
      <c r="C4" s="77" t="s">
        <v>35</v>
      </c>
      <c r="D4" s="78"/>
    </row>
    <row r="5" spans="1:19" x14ac:dyDescent="0.3">
      <c r="A5" s="73"/>
      <c r="B5" s="73"/>
    </row>
    <row r="6" spans="1:19" ht="18.600000000000001" thickBot="1" x14ac:dyDescent="0.4">
      <c r="A6" s="163" t="s">
        <v>18</v>
      </c>
      <c r="B6" s="47"/>
      <c r="C6" s="47"/>
      <c r="D6" s="47"/>
    </row>
    <row r="7" spans="1:19" outlineLevel="1" x14ac:dyDescent="0.3">
      <c r="A7" s="164" t="s">
        <v>38</v>
      </c>
      <c r="B7" s="80"/>
      <c r="C7" s="81"/>
      <c r="D7" s="47"/>
    </row>
    <row r="8" spans="1:19" ht="15.6" outlineLevel="1" x14ac:dyDescent="0.3">
      <c r="A8" s="165" t="s">
        <v>39</v>
      </c>
      <c r="B8" s="33"/>
      <c r="C8" s="81"/>
      <c r="D8" s="22" t="s">
        <v>40</v>
      </c>
    </row>
    <row r="9" spans="1:19" ht="15.6" outlineLevel="1" x14ac:dyDescent="0.3">
      <c r="A9" s="165" t="s">
        <v>41</v>
      </c>
      <c r="B9" s="33"/>
      <c r="C9" s="81"/>
      <c r="D9" s="22" t="s">
        <v>42</v>
      </c>
    </row>
    <row r="10" spans="1:19" ht="15" customHeight="1" outlineLevel="1" x14ac:dyDescent="0.3">
      <c r="A10" s="165" t="s">
        <v>23</v>
      </c>
      <c r="B10" s="36"/>
      <c r="C10" s="82"/>
      <c r="D10" s="83" t="s">
        <v>43</v>
      </c>
      <c r="F10" s="84"/>
      <c r="G10" s="84"/>
      <c r="H10" s="84"/>
      <c r="I10" s="84"/>
    </row>
    <row r="11" spans="1:19" ht="15" customHeight="1" outlineLevel="1" thickBot="1" x14ac:dyDescent="0.35">
      <c r="A11" s="166" t="s">
        <v>24</v>
      </c>
      <c r="B11" s="85"/>
      <c r="C11" s="86"/>
      <c r="D11" s="86"/>
      <c r="F11" s="84"/>
      <c r="G11" s="84"/>
      <c r="H11" s="84"/>
      <c r="I11" s="84"/>
    </row>
    <row r="12" spans="1:19" x14ac:dyDescent="0.3">
      <c r="A12" s="47"/>
      <c r="B12" s="39"/>
      <c r="C12" s="39"/>
      <c r="D12" s="39"/>
      <c r="F12" s="84"/>
      <c r="G12" s="84"/>
      <c r="H12" s="84"/>
      <c r="I12" s="84"/>
    </row>
    <row r="13" spans="1:19" ht="21" customHeight="1" x14ac:dyDescent="0.35">
      <c r="A13" s="163" t="s">
        <v>44</v>
      </c>
      <c r="B13" s="40"/>
      <c r="C13" s="40"/>
      <c r="D13" s="40"/>
    </row>
    <row r="14" spans="1:19" ht="18.600000000000001" thickBot="1" x14ac:dyDescent="0.4">
      <c r="A14" s="28"/>
      <c r="B14" s="41"/>
      <c r="F14" s="114" t="s">
        <v>45</v>
      </c>
      <c r="G14" s="114" t="s">
        <v>46</v>
      </c>
      <c r="H14" s="114" t="s">
        <v>47</v>
      </c>
      <c r="S14" s="22"/>
    </row>
    <row r="15" spans="1:19" outlineLevel="1" x14ac:dyDescent="0.3">
      <c r="A15" s="42" t="s">
        <v>48</v>
      </c>
      <c r="B15" s="88"/>
      <c r="F15" s="115"/>
      <c r="G15" s="115"/>
      <c r="H15" s="115"/>
      <c r="S15" s="22"/>
    </row>
    <row r="16" spans="1:19" outlineLevel="1" x14ac:dyDescent="0.3">
      <c r="A16" s="43" t="s">
        <v>49</v>
      </c>
      <c r="B16" s="89"/>
      <c r="D16" s="23"/>
      <c r="E16" s="23"/>
      <c r="F16" s="115"/>
      <c r="G16" s="115"/>
      <c r="H16" s="115"/>
      <c r="S16" s="22"/>
    </row>
    <row r="17" spans="1:19" ht="15" outlineLevel="1" thickBot="1" x14ac:dyDescent="0.35">
      <c r="A17" s="43" t="s">
        <v>50</v>
      </c>
      <c r="B17" s="90"/>
      <c r="D17" s="23"/>
      <c r="E17" s="23"/>
      <c r="F17" s="115"/>
      <c r="G17" s="115"/>
      <c r="H17" s="115"/>
      <c r="S17" s="22"/>
    </row>
    <row r="18" spans="1:19" ht="15" outlineLevel="1" thickBot="1" x14ac:dyDescent="0.35">
      <c r="A18" s="45" t="s">
        <v>51</v>
      </c>
      <c r="B18" s="46"/>
      <c r="D18" s="23"/>
      <c r="E18" s="23"/>
      <c r="F18" s="151">
        <f>B18</f>
        <v>0</v>
      </c>
      <c r="G18" s="151" t="b">
        <f>IF(AND($B$8="Feasibility Studies",$B$9="Spinout/Microbusiness/ Small Enterprise"),F18*70%,IF(AND($B$8="Industrial Research",$B$9="Spinout/Microbusiness/ Small Enterprise"),F18*70%,IF(AND($B$8="Experimental Development",$B$9="Spinout/Microbusiness/ Small Enterprise"),F18*45%,IF(AND($B$8="Feasibility Studies",$B$9="Medium Enterprise"),F18*60%,IF(AND($B$8="Industrial research",$B$9="Medium Enterprise"),F18*60%,IF(AND($B$8="Experimental Development",$B$9="Medium Enterprise"),F18*35%,IF(AND($B$8="Feasibility Studies",$B$9="Large Enterprise"),F18*25%,IF(AND($B$8="Industrial research",$B$9="Large Enterprise"),F18*25%,IF(AND($B$8="Experimental Development",$B$9="Large Enterprise"),F18*25%)))))))))</f>
        <v>0</v>
      </c>
      <c r="H18" s="151">
        <f>F18-G18</f>
        <v>0</v>
      </c>
      <c r="S18" s="22"/>
    </row>
    <row r="19" spans="1:19" ht="15" outlineLevel="1" thickBot="1" x14ac:dyDescent="0.35">
      <c r="A19" s="47"/>
      <c r="B19" s="48"/>
      <c r="D19" s="23"/>
      <c r="E19" s="23"/>
      <c r="F19" s="115"/>
      <c r="G19" s="115"/>
      <c r="H19" s="115"/>
      <c r="S19" s="22"/>
    </row>
    <row r="20" spans="1:19" s="91" customFormat="1" outlineLevel="1" x14ac:dyDescent="0.3">
      <c r="A20" s="42" t="s">
        <v>48</v>
      </c>
      <c r="B20" s="88"/>
      <c r="F20" s="152"/>
      <c r="G20" s="152"/>
      <c r="H20" s="152"/>
      <c r="I20" s="92"/>
      <c r="J20" s="92"/>
      <c r="L20" s="92"/>
      <c r="M20" s="92"/>
      <c r="N20" s="92"/>
      <c r="O20" s="92"/>
      <c r="P20" s="92"/>
      <c r="Q20" s="92"/>
      <c r="R20" s="92"/>
      <c r="S20" s="92"/>
    </row>
    <row r="21" spans="1:19" outlineLevel="1" x14ac:dyDescent="0.3">
      <c r="A21" s="43" t="s">
        <v>49</v>
      </c>
      <c r="B21" s="89"/>
      <c r="D21" s="23"/>
      <c r="E21" s="23"/>
      <c r="F21" s="116"/>
      <c r="G21" s="116"/>
      <c r="H21" s="116"/>
      <c r="S21" s="22"/>
    </row>
    <row r="22" spans="1:19" ht="15" outlineLevel="1" thickBot="1" x14ac:dyDescent="0.35">
      <c r="A22" s="43" t="s">
        <v>50</v>
      </c>
      <c r="B22" s="90"/>
      <c r="D22" s="23"/>
      <c r="E22" s="23"/>
      <c r="F22" s="115"/>
      <c r="G22" s="115"/>
      <c r="H22" s="115"/>
      <c r="S22" s="22"/>
    </row>
    <row r="23" spans="1:19" ht="15" outlineLevel="1" thickBot="1" x14ac:dyDescent="0.35">
      <c r="A23" s="45" t="s">
        <v>51</v>
      </c>
      <c r="B23" s="46"/>
      <c r="D23" s="23"/>
      <c r="E23" s="23"/>
      <c r="F23" s="151">
        <f>B23</f>
        <v>0</v>
      </c>
      <c r="G23" s="151" t="b">
        <f t="shared" ref="G23:G67" si="0">IF(AND($B$8="Feasibility Studies",$B$9="Spinout/Microbusiness/ Small Enterprise"),F23*70%,IF(AND($B$8="Industrial Research",$B$9="Spinout/Microbusiness/ Small Enterprise"),F23*70%,IF(AND($B$8="Experimental Development",$B$9="Spinout/Microbusiness/ Small Enterprise"),F23*45%,IF(AND($B$8="Feasibility Studies",$B$9="Medium Enterprise"),F23*60%,IF(AND($B$8="Industrial research",$B$9="Medium Enterprise"),F23*60%,IF(AND($B$8="Experimental Development",$B$9="Medium Enterprise"),F23*35%,IF(AND($B$8="Feasibility Studies",$B$9="Large Enterprise"),F23*25%,IF(AND($B$8="Industrial research",$B$9="Large Enterprise"),F23*25%,IF(AND($B$8="Experimental Development",$B$9="Large Enterprise"),F23*25%)))))))))</f>
        <v>0</v>
      </c>
      <c r="H23" s="151">
        <f t="shared" ref="H23:H67" si="1">F23-G23</f>
        <v>0</v>
      </c>
      <c r="S23" s="22"/>
    </row>
    <row r="24" spans="1:19" ht="15" outlineLevel="1" thickBot="1" x14ac:dyDescent="0.35">
      <c r="A24" s="47"/>
      <c r="B24" s="48"/>
      <c r="D24" s="23"/>
      <c r="E24" s="23"/>
      <c r="F24" s="115"/>
      <c r="G24" s="115"/>
      <c r="H24" s="115"/>
      <c r="S24" s="22"/>
    </row>
    <row r="25" spans="1:19" outlineLevel="1" x14ac:dyDescent="0.3">
      <c r="A25" s="42" t="s">
        <v>48</v>
      </c>
      <c r="B25" s="88"/>
      <c r="D25" s="23"/>
      <c r="E25" s="23"/>
      <c r="F25" s="115"/>
      <c r="G25" s="115"/>
      <c r="H25" s="115"/>
      <c r="S25" s="22"/>
    </row>
    <row r="26" spans="1:19" outlineLevel="1" x14ac:dyDescent="0.3">
      <c r="A26" s="43" t="s">
        <v>49</v>
      </c>
      <c r="B26" s="89"/>
      <c r="D26" s="23"/>
      <c r="E26" s="23"/>
      <c r="F26" s="116"/>
      <c r="G26" s="116"/>
      <c r="H26" s="116"/>
      <c r="S26" s="22"/>
    </row>
    <row r="27" spans="1:19" ht="15" outlineLevel="1" thickBot="1" x14ac:dyDescent="0.35">
      <c r="A27" s="43" t="s">
        <v>50</v>
      </c>
      <c r="B27" s="90"/>
      <c r="D27" s="23"/>
      <c r="E27" s="23"/>
      <c r="F27" s="115"/>
      <c r="G27" s="115"/>
      <c r="H27" s="115"/>
      <c r="S27" s="22"/>
    </row>
    <row r="28" spans="1:19" ht="15" outlineLevel="1" thickBot="1" x14ac:dyDescent="0.35">
      <c r="A28" s="45" t="s">
        <v>51</v>
      </c>
      <c r="B28" s="46"/>
      <c r="D28" s="23"/>
      <c r="E28" s="23"/>
      <c r="F28" s="151">
        <f>B28</f>
        <v>0</v>
      </c>
      <c r="G28" s="151" t="b">
        <f t="shared" si="0"/>
        <v>0</v>
      </c>
      <c r="H28" s="151">
        <f t="shared" si="1"/>
        <v>0</v>
      </c>
      <c r="S28" s="22"/>
    </row>
    <row r="29" spans="1:19" ht="15" outlineLevel="1" thickBot="1" x14ac:dyDescent="0.35">
      <c r="A29" s="47"/>
      <c r="B29" s="48"/>
      <c r="D29" s="23"/>
      <c r="E29" s="23"/>
      <c r="F29" s="115"/>
      <c r="G29" s="115"/>
      <c r="H29" s="115"/>
      <c r="S29" s="22"/>
    </row>
    <row r="30" spans="1:19" outlineLevel="1" x14ac:dyDescent="0.3">
      <c r="A30" s="42" t="s">
        <v>48</v>
      </c>
      <c r="B30" s="88"/>
      <c r="D30" s="23"/>
      <c r="E30" s="23"/>
      <c r="F30" s="115"/>
      <c r="G30" s="115"/>
      <c r="H30" s="115"/>
      <c r="S30" s="22"/>
    </row>
    <row r="31" spans="1:19" outlineLevel="1" x14ac:dyDescent="0.3">
      <c r="A31" s="43" t="s">
        <v>49</v>
      </c>
      <c r="B31" s="89"/>
      <c r="D31" s="23"/>
      <c r="E31" s="23"/>
      <c r="F31" s="116"/>
      <c r="G31" s="116"/>
      <c r="H31" s="116"/>
      <c r="S31" s="22"/>
    </row>
    <row r="32" spans="1:19" ht="15" outlineLevel="1" thickBot="1" x14ac:dyDescent="0.35">
      <c r="A32" s="43" t="s">
        <v>50</v>
      </c>
      <c r="B32" s="90"/>
      <c r="D32" s="23"/>
      <c r="E32" s="23"/>
      <c r="F32" s="115"/>
      <c r="G32" s="115"/>
      <c r="H32" s="115"/>
      <c r="S32" s="22"/>
    </row>
    <row r="33" spans="1:19" ht="15" outlineLevel="1" thickBot="1" x14ac:dyDescent="0.35">
      <c r="A33" s="45" t="s">
        <v>51</v>
      </c>
      <c r="B33" s="46"/>
      <c r="D33" s="23"/>
      <c r="E33" s="23"/>
      <c r="F33" s="151">
        <f>B33</f>
        <v>0</v>
      </c>
      <c r="G33" s="151" t="b">
        <f t="shared" si="0"/>
        <v>0</v>
      </c>
      <c r="H33" s="151">
        <f t="shared" si="1"/>
        <v>0</v>
      </c>
      <c r="S33" s="22"/>
    </row>
    <row r="34" spans="1:19" ht="15" thickBot="1" x14ac:dyDescent="0.35">
      <c r="A34" s="47"/>
      <c r="B34" s="48"/>
      <c r="D34" s="23"/>
      <c r="E34" s="23"/>
      <c r="F34" s="115"/>
      <c r="G34" s="115"/>
      <c r="H34" s="115"/>
      <c r="S34" s="22"/>
    </row>
    <row r="35" spans="1:19" s="22" customFormat="1" thickBot="1" x14ac:dyDescent="0.35">
      <c r="A35" s="47"/>
      <c r="B35" s="48"/>
      <c r="F35" s="117" t="s">
        <v>52</v>
      </c>
      <c r="G35" s="117"/>
      <c r="H35" s="117"/>
    </row>
    <row r="36" spans="1:19" s="22" customFormat="1" thickBot="1" x14ac:dyDescent="0.35">
      <c r="A36" s="47"/>
      <c r="B36" s="48"/>
      <c r="F36" s="118">
        <f>SUM(F18,F23,F28,F33)</f>
        <v>0</v>
      </c>
      <c r="G36" s="118" t="b">
        <f t="shared" si="0"/>
        <v>0</v>
      </c>
      <c r="H36" s="118">
        <f t="shared" si="1"/>
        <v>0</v>
      </c>
    </row>
    <row r="37" spans="1:19" s="22" customFormat="1" ht="13.8" x14ac:dyDescent="0.3">
      <c r="A37" s="47"/>
      <c r="B37" s="48"/>
      <c r="F37" s="1"/>
      <c r="G37" s="1"/>
      <c r="H37" s="1"/>
    </row>
    <row r="38" spans="1:19" s="22" customFormat="1" ht="18.600000000000001" thickBot="1" x14ac:dyDescent="0.4">
      <c r="A38" s="163" t="s">
        <v>53</v>
      </c>
      <c r="B38" s="47"/>
      <c r="F38" s="1"/>
      <c r="G38" s="1"/>
      <c r="H38" s="1"/>
    </row>
    <row r="39" spans="1:19" s="22" customFormat="1" ht="13.8" x14ac:dyDescent="0.3">
      <c r="A39" s="42" t="s">
        <v>54</v>
      </c>
      <c r="B39" s="94" t="s">
        <v>55</v>
      </c>
      <c r="F39" s="1"/>
      <c r="G39" s="1"/>
      <c r="H39" s="1"/>
    </row>
    <row r="40" spans="1:19" s="22" customFormat="1" ht="13.8" x14ac:dyDescent="0.3">
      <c r="A40" s="167"/>
      <c r="B40" s="44">
        <v>0</v>
      </c>
      <c r="F40" s="1"/>
      <c r="G40" s="1"/>
      <c r="H40" s="1"/>
    </row>
    <row r="41" spans="1:19" s="22" customFormat="1" thickBot="1" x14ac:dyDescent="0.35">
      <c r="A41" s="167"/>
      <c r="B41" s="44">
        <v>0</v>
      </c>
      <c r="F41" s="1"/>
      <c r="G41" s="1"/>
      <c r="H41" s="1"/>
    </row>
    <row r="42" spans="1:19" s="22" customFormat="1" thickBot="1" x14ac:dyDescent="0.35">
      <c r="A42" s="167"/>
      <c r="B42" s="44">
        <v>0</v>
      </c>
      <c r="F42" s="117" t="s">
        <v>56</v>
      </c>
      <c r="G42" s="117"/>
      <c r="H42" s="117"/>
    </row>
    <row r="43" spans="1:19" s="22" customFormat="1" thickBot="1" x14ac:dyDescent="0.35">
      <c r="A43" s="168"/>
      <c r="B43" s="46">
        <v>0</v>
      </c>
      <c r="F43" s="118">
        <f>SUM(B40:B43)</f>
        <v>0</v>
      </c>
      <c r="G43" s="118" t="b">
        <f t="shared" si="0"/>
        <v>0</v>
      </c>
      <c r="H43" s="118">
        <f t="shared" si="1"/>
        <v>0</v>
      </c>
    </row>
    <row r="44" spans="1:19" s="22" customFormat="1" ht="13.8" x14ac:dyDescent="0.3">
      <c r="A44" s="47"/>
      <c r="B44" s="47"/>
      <c r="F44" s="1"/>
      <c r="G44" s="1"/>
      <c r="H44" s="1"/>
    </row>
    <row r="45" spans="1:19" s="22" customFormat="1" ht="18.600000000000001" thickBot="1" x14ac:dyDescent="0.4">
      <c r="A45" s="163" t="s">
        <v>57</v>
      </c>
      <c r="B45" s="47"/>
      <c r="F45" s="1"/>
      <c r="G45" s="1"/>
      <c r="H45" s="1"/>
    </row>
    <row r="46" spans="1:19" s="22" customFormat="1" ht="13.8" x14ac:dyDescent="0.3">
      <c r="A46" s="42" t="s">
        <v>54</v>
      </c>
      <c r="B46" s="94" t="s">
        <v>55</v>
      </c>
      <c r="F46" s="1"/>
      <c r="G46" s="1"/>
      <c r="H46" s="1"/>
    </row>
    <row r="47" spans="1:19" s="22" customFormat="1" ht="13.8" x14ac:dyDescent="0.3">
      <c r="A47" s="167"/>
      <c r="B47" s="44">
        <v>0</v>
      </c>
      <c r="F47" s="1"/>
      <c r="G47" s="1"/>
      <c r="H47" s="1"/>
    </row>
    <row r="48" spans="1:19" s="22" customFormat="1" thickBot="1" x14ac:dyDescent="0.35">
      <c r="A48" s="167"/>
      <c r="B48" s="44">
        <v>0</v>
      </c>
      <c r="F48" s="1"/>
      <c r="G48" s="1"/>
      <c r="H48" s="1"/>
    </row>
    <row r="49" spans="1:8" s="22" customFormat="1" thickBot="1" x14ac:dyDescent="0.35">
      <c r="A49" s="167"/>
      <c r="B49" s="44">
        <v>0</v>
      </c>
      <c r="F49" s="117" t="s">
        <v>58</v>
      </c>
      <c r="G49" s="117"/>
      <c r="H49" s="117"/>
    </row>
    <row r="50" spans="1:8" s="22" customFormat="1" thickBot="1" x14ac:dyDescent="0.35">
      <c r="A50" s="168"/>
      <c r="B50" s="46">
        <v>0</v>
      </c>
      <c r="F50" s="118">
        <f>SUM(B47:B50)</f>
        <v>0</v>
      </c>
      <c r="G50" s="118" t="b">
        <f t="shared" si="0"/>
        <v>0</v>
      </c>
      <c r="H50" s="118">
        <f t="shared" si="1"/>
        <v>0</v>
      </c>
    </row>
    <row r="51" spans="1:8" s="22" customFormat="1" ht="13.8" x14ac:dyDescent="0.3">
      <c r="A51" s="47"/>
      <c r="B51" s="47"/>
      <c r="C51" s="47"/>
      <c r="D51" s="47"/>
      <c r="E51" s="47"/>
      <c r="F51" s="1"/>
      <c r="G51" s="1"/>
      <c r="H51" s="1"/>
    </row>
    <row r="52" spans="1:8" s="22" customFormat="1" ht="18.600000000000001" thickBot="1" x14ac:dyDescent="0.4">
      <c r="A52" s="169" t="s">
        <v>59</v>
      </c>
      <c r="D52" s="73"/>
      <c r="E52" s="73"/>
      <c r="F52" s="115"/>
      <c r="G52" s="115"/>
      <c r="H52" s="115"/>
    </row>
    <row r="53" spans="1:8" s="22" customFormat="1" ht="13.8" x14ac:dyDescent="0.3">
      <c r="A53" s="42" t="s">
        <v>60</v>
      </c>
      <c r="B53" s="94" t="s">
        <v>55</v>
      </c>
      <c r="C53" s="47"/>
      <c r="D53" s="47"/>
      <c r="E53" s="47"/>
      <c r="F53" s="115"/>
      <c r="G53" s="115"/>
      <c r="H53" s="115"/>
    </row>
    <row r="54" spans="1:8" s="22" customFormat="1" ht="13.8" x14ac:dyDescent="0.3">
      <c r="A54" s="167"/>
      <c r="B54" s="97">
        <v>0</v>
      </c>
      <c r="C54" s="47"/>
      <c r="D54" s="47"/>
      <c r="E54" s="47"/>
      <c r="F54" s="115"/>
      <c r="G54" s="115"/>
      <c r="H54" s="115"/>
    </row>
    <row r="55" spans="1:8" s="22" customFormat="1" thickBot="1" x14ac:dyDescent="0.35">
      <c r="A55" s="167"/>
      <c r="B55" s="44">
        <v>0</v>
      </c>
      <c r="C55" s="47"/>
      <c r="D55" s="47"/>
      <c r="E55" s="47"/>
      <c r="F55" s="115"/>
      <c r="G55" s="115"/>
      <c r="H55" s="115"/>
    </row>
    <row r="56" spans="1:8" s="22" customFormat="1" thickBot="1" x14ac:dyDescent="0.35">
      <c r="A56" s="167"/>
      <c r="B56" s="44">
        <v>0</v>
      </c>
      <c r="F56" s="117" t="s">
        <v>61</v>
      </c>
      <c r="G56" s="117"/>
      <c r="H56" s="117"/>
    </row>
    <row r="57" spans="1:8" s="22" customFormat="1" thickBot="1" x14ac:dyDescent="0.35">
      <c r="A57" s="168"/>
      <c r="B57" s="46">
        <v>0</v>
      </c>
      <c r="F57" s="118">
        <f>SUM(B54:B57)</f>
        <v>0</v>
      </c>
      <c r="G57" s="118" t="b">
        <f t="shared" si="0"/>
        <v>0</v>
      </c>
      <c r="H57" s="118">
        <f t="shared" si="1"/>
        <v>0</v>
      </c>
    </row>
    <row r="58" spans="1:8" s="22" customFormat="1" ht="13.8" x14ac:dyDescent="0.3">
      <c r="D58" s="73"/>
      <c r="E58" s="73"/>
      <c r="F58" s="115"/>
      <c r="G58" s="115" t="b">
        <f t="shared" si="0"/>
        <v>0</v>
      </c>
      <c r="H58" s="115">
        <f t="shared" si="1"/>
        <v>0</v>
      </c>
    </row>
    <row r="59" spans="1:8" s="22" customFormat="1" ht="18" x14ac:dyDescent="0.35">
      <c r="A59" s="163" t="s">
        <v>62</v>
      </c>
      <c r="B59" s="47"/>
      <c r="C59" s="47"/>
      <c r="D59" s="47"/>
      <c r="F59" s="117" t="s">
        <v>63</v>
      </c>
      <c r="G59" s="117"/>
      <c r="H59" s="117"/>
    </row>
    <row r="60" spans="1:8" s="22" customFormat="1" ht="13.8" x14ac:dyDescent="0.3">
      <c r="A60" s="170" t="s">
        <v>60</v>
      </c>
      <c r="B60" s="155" t="s">
        <v>64</v>
      </c>
      <c r="C60" s="155" t="s">
        <v>65</v>
      </c>
      <c r="D60" s="156" t="s">
        <v>66</v>
      </c>
      <c r="F60" s="119" t="s">
        <v>67</v>
      </c>
      <c r="G60" s="119"/>
      <c r="H60" s="119"/>
    </row>
    <row r="61" spans="1:8" s="22" customFormat="1" ht="13.8" x14ac:dyDescent="0.3">
      <c r="A61" s="171"/>
      <c r="B61" s="153"/>
      <c r="C61" s="153"/>
      <c r="D61" s="157">
        <v>0</v>
      </c>
      <c r="F61" s="120">
        <f t="shared" ref="F61:F66" si="2">C61*D61</f>
        <v>0</v>
      </c>
      <c r="G61" s="120" t="b">
        <f t="shared" si="0"/>
        <v>0</v>
      </c>
      <c r="H61" s="120">
        <f t="shared" si="1"/>
        <v>0</v>
      </c>
    </row>
    <row r="62" spans="1:8" s="22" customFormat="1" ht="13.8" x14ac:dyDescent="0.3">
      <c r="A62" s="171"/>
      <c r="B62" s="153"/>
      <c r="C62" s="153"/>
      <c r="D62" s="157">
        <v>0</v>
      </c>
      <c r="F62" s="120">
        <f t="shared" si="2"/>
        <v>0</v>
      </c>
      <c r="G62" s="120" t="b">
        <f t="shared" si="0"/>
        <v>0</v>
      </c>
      <c r="H62" s="120">
        <f t="shared" si="1"/>
        <v>0</v>
      </c>
    </row>
    <row r="63" spans="1:8" s="22" customFormat="1" ht="13.8" x14ac:dyDescent="0.3">
      <c r="A63" s="171"/>
      <c r="B63" s="153"/>
      <c r="C63" s="153"/>
      <c r="D63" s="157">
        <v>0</v>
      </c>
      <c r="F63" s="120">
        <f t="shared" si="2"/>
        <v>0</v>
      </c>
      <c r="G63" s="120" t="b">
        <f t="shared" si="0"/>
        <v>0</v>
      </c>
      <c r="H63" s="120">
        <f t="shared" si="1"/>
        <v>0</v>
      </c>
    </row>
    <row r="64" spans="1:8" s="22" customFormat="1" ht="13.8" x14ac:dyDescent="0.3">
      <c r="A64" s="171"/>
      <c r="B64" s="153"/>
      <c r="C64" s="153"/>
      <c r="D64" s="157">
        <v>0</v>
      </c>
      <c r="F64" s="120">
        <f t="shared" si="2"/>
        <v>0</v>
      </c>
      <c r="G64" s="120" t="b">
        <f t="shared" si="0"/>
        <v>0</v>
      </c>
      <c r="H64" s="120">
        <f t="shared" si="1"/>
        <v>0</v>
      </c>
    </row>
    <row r="65" spans="1:19" s="22" customFormat="1" ht="13.8" x14ac:dyDescent="0.3">
      <c r="A65" s="171"/>
      <c r="B65" s="153"/>
      <c r="C65" s="153"/>
      <c r="D65" s="157">
        <v>0</v>
      </c>
      <c r="F65" s="120">
        <f t="shared" si="2"/>
        <v>0</v>
      </c>
      <c r="G65" s="120" t="b">
        <f t="shared" si="0"/>
        <v>0</v>
      </c>
      <c r="H65" s="120">
        <f t="shared" si="1"/>
        <v>0</v>
      </c>
    </row>
    <row r="66" spans="1:19" s="22" customFormat="1" ht="13.8" x14ac:dyDescent="0.3">
      <c r="A66" s="172"/>
      <c r="B66" s="158"/>
      <c r="C66" s="158"/>
      <c r="D66" s="159">
        <v>0</v>
      </c>
      <c r="F66" s="121">
        <f t="shared" si="2"/>
        <v>0</v>
      </c>
      <c r="G66" s="121" t="b">
        <f t="shared" si="0"/>
        <v>0</v>
      </c>
      <c r="H66" s="121">
        <f t="shared" si="1"/>
        <v>0</v>
      </c>
    </row>
    <row r="67" spans="1:19" s="22" customFormat="1" ht="13.8" x14ac:dyDescent="0.3">
      <c r="A67" s="47"/>
      <c r="B67" s="47"/>
      <c r="C67" s="154" t="s">
        <v>19</v>
      </c>
      <c r="D67" s="154">
        <f>SUM(D61:D66)</f>
        <v>0</v>
      </c>
      <c r="F67" s="118">
        <f>SUM(F61:F66)</f>
        <v>0</v>
      </c>
      <c r="G67" s="118" t="b">
        <f t="shared" si="0"/>
        <v>0</v>
      </c>
      <c r="H67" s="118">
        <f t="shared" si="1"/>
        <v>0</v>
      </c>
    </row>
    <row r="68" spans="1:19" s="22" customFormat="1" ht="13.8" x14ac:dyDescent="0.3">
      <c r="A68" s="48"/>
      <c r="B68" s="47"/>
      <c r="C68" s="47"/>
      <c r="D68" s="47"/>
      <c r="E68" s="47"/>
      <c r="F68" s="93"/>
      <c r="G68" s="107"/>
      <c r="H68" s="108"/>
      <c r="I68" s="109"/>
    </row>
    <row r="69" spans="1:19" s="22" customFormat="1" ht="18" x14ac:dyDescent="0.35">
      <c r="D69" s="110"/>
      <c r="E69" s="110"/>
      <c r="F69" s="87"/>
      <c r="G69" s="107"/>
    </row>
    <row r="70" spans="1:19" s="22" customFormat="1" ht="18" x14ac:dyDescent="0.35">
      <c r="A70" s="173" t="str">
        <f>"Total Partner Project Cost (@ "&amp;B7&amp;") "</f>
        <v xml:space="preserve">Total Partner Project Cost (@ ) </v>
      </c>
      <c r="B70" s="174"/>
      <c r="C70" s="174"/>
      <c r="D70" s="174"/>
      <c r="E70" s="174"/>
      <c r="F70" s="175"/>
      <c r="G70" s="107"/>
    </row>
    <row r="71" spans="1:19" s="22" customFormat="1" ht="13.8" x14ac:dyDescent="0.3">
      <c r="A71" s="1"/>
      <c r="B71" s="1"/>
      <c r="C71" s="1"/>
      <c r="D71" s="115"/>
      <c r="E71" s="115"/>
      <c r="F71" s="115"/>
      <c r="G71" s="107"/>
      <c r="H71" s="111"/>
    </row>
    <row r="72" spans="1:19" s="133" customFormat="1" ht="36" x14ac:dyDescent="0.3">
      <c r="A72" s="124" t="s">
        <v>68</v>
      </c>
      <c r="B72" s="125"/>
      <c r="C72" s="126" t="s">
        <v>69</v>
      </c>
      <c r="D72" s="126" t="s">
        <v>46</v>
      </c>
      <c r="E72" s="126" t="s">
        <v>70</v>
      </c>
      <c r="F72" s="127" t="s">
        <v>71</v>
      </c>
      <c r="G72" s="132"/>
      <c r="H72" s="132"/>
      <c r="I72" s="132"/>
      <c r="J72" s="132"/>
      <c r="K72" s="132"/>
      <c r="L72" s="132"/>
      <c r="M72" s="132"/>
      <c r="N72" s="132"/>
      <c r="O72" s="132"/>
      <c r="P72" s="132"/>
      <c r="Q72" s="132"/>
      <c r="R72" s="132"/>
      <c r="S72" s="132"/>
    </row>
    <row r="73" spans="1:19" s="134" customFormat="1" ht="18" x14ac:dyDescent="0.3">
      <c r="A73" s="131">
        <f>SUM(F36,F43,F50,F57,F67)</f>
        <v>0</v>
      </c>
      <c r="B73" s="128"/>
      <c r="C73" s="129" t="b">
        <f>IF(AND($B$8="Feasibility Studies",$B$9="Spinout/Microbusiness/ Small Enterprise"),70%,IF(AND($B$8="Industrial Research",$B$9="Spinout/Microbusiness/ Small Enterprise"),70%,IF(AND($B$8="Experimental Development",$B$9="Spinout/Microbusiness/ Small Enterprise"),45%,IF(AND($B$8="Feasibility Studies",$B$9="Medium Enterprise"),60%,IF(AND($B$8="Industrial research",$B$9="Medium Enterprise"),60%,IF(AND($B$8="Experimental Development",$B$9="Medium Enterprise"),35%,IF(AND($B$8="Feasibility Studies",$B$9="Large Enterprise"),25%,IF(AND($B$8="Industrial research",$B$9="Large Enterprise"),25%,IF(AND($B$8="Experimental Development",$B$9="Large Enterprise"),25%)))))))))</f>
        <v>0</v>
      </c>
      <c r="D73" s="130">
        <f>SUM(G57,G50,G43,G36,G67)</f>
        <v>0</v>
      </c>
      <c r="E73" s="129">
        <f>100%-C73</f>
        <v>1</v>
      </c>
      <c r="F73" s="131">
        <f>SUM(H57,H50,H43,H36,H67)</f>
        <v>0</v>
      </c>
    </row>
    <row r="74" spans="1:19" x14ac:dyDescent="0.3">
      <c r="S74" s="22"/>
    </row>
    <row r="75" spans="1:19" x14ac:dyDescent="0.3">
      <c r="S75" s="22"/>
    </row>
  </sheetData>
  <sheetProtection algorithmName="SHA-512" hashValue="R5hS0PyAf4QD/MvBntpIyFs8HqYtLf2D8I8N7Smp6MyPeo1tV53yZmJDm5uYGABemDH1UwXHEn0uaoRtjUiAfA==" saltValue="YIvPHJ94o6JWwL48vuogrw==" spinCount="100000" sheet="1" objects="1" scenarios="1" formatCells="0" formatColumns="0" formatRows="0" insertRows="0" selectLockedCells="1"/>
  <mergeCells count="1">
    <mergeCell ref="A1:H2"/>
  </mergeCells>
  <pageMargins left="0.70866141732283472" right="0.31496062992125984" top="0.47244094488188981" bottom="0.27559055118110237" header="0.31496062992125984" footer="0.19685039370078741"/>
  <pageSetup paperSize="9" scale="5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635250C-4FBE-4E71-9C84-07F937C0CFA5}">
          <x14:formula1>
            <xm:f>'Dropdown List'!$A$11:$A$14</xm:f>
          </x14:formula1>
          <xm:sqref>B8</xm:sqref>
        </x14:dataValidation>
        <x14:dataValidation type="list" allowBlank="1" showInputMessage="1" showErrorMessage="1" xr:uid="{34652D42-588B-41DE-8885-96E66C25C4BE}">
          <x14:formula1>
            <xm:f>'Dropdown List'!$A$16:$A$18</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65247-DE4B-4DCC-A657-79BB96001161}">
  <sheetPr>
    <tabColor rgb="FFFFD100"/>
  </sheetPr>
  <dimension ref="A1:S75"/>
  <sheetViews>
    <sheetView zoomScale="70" zoomScaleNormal="70" workbookViewId="0">
      <selection activeCell="E22" sqref="E22"/>
    </sheetView>
  </sheetViews>
  <sheetFormatPr defaultColWidth="9.109375" defaultRowHeight="14.4" outlineLevelRow="1" outlineLevelCol="1" x14ac:dyDescent="0.3"/>
  <cols>
    <col min="1" max="1" width="60.33203125" style="22" bestFit="1" customWidth="1"/>
    <col min="2" max="2" width="30.5546875" style="22" bestFit="1" customWidth="1"/>
    <col min="3" max="3" width="20.6640625" style="22" bestFit="1" customWidth="1" outlineLevel="1"/>
    <col min="4" max="4" width="60" style="22" customWidth="1" outlineLevel="1"/>
    <col min="5" max="5" width="36.109375" style="22" customWidth="1"/>
    <col min="6" max="6" width="49.109375" style="22" bestFit="1" customWidth="1"/>
    <col min="7" max="7" width="23.5546875" style="22" bestFit="1" customWidth="1"/>
    <col min="8" max="8" width="26.33203125" style="22" bestFit="1" customWidth="1"/>
    <col min="9" max="18" width="9.109375" style="22"/>
    <col min="19" max="16384" width="9.109375" style="23"/>
  </cols>
  <sheetData>
    <row r="1" spans="1:19" ht="15" customHeight="1" x14ac:dyDescent="0.3">
      <c r="A1" s="192" t="str">
        <f>"Henry Royce "&amp;'Project Total'!B2&amp;" - Industry Partner Costings document (3)"</f>
        <v>Henry Royce RICP (Royce Industrial Collaboration Programme) - Industry Partner Costings document (3)</v>
      </c>
      <c r="B1" s="193"/>
      <c r="C1" s="193"/>
      <c r="D1" s="193"/>
      <c r="E1" s="193"/>
      <c r="F1" s="193"/>
      <c r="G1" s="193"/>
      <c r="H1" s="193"/>
    </row>
    <row r="2" spans="1:19" ht="25.5" customHeight="1" thickBot="1" x14ac:dyDescent="0.35">
      <c r="A2" s="194"/>
      <c r="B2" s="195"/>
      <c r="C2" s="195"/>
      <c r="D2" s="195"/>
      <c r="E2" s="195"/>
      <c r="F2" s="195"/>
      <c r="G2" s="195"/>
      <c r="H2" s="195"/>
    </row>
    <row r="3" spans="1:19" ht="24.75" customHeight="1" thickBot="1" x14ac:dyDescent="0.35">
      <c r="E3" s="73"/>
      <c r="F3" s="73"/>
      <c r="G3" s="73"/>
      <c r="H3" s="74"/>
      <c r="I3" s="74"/>
      <c r="J3" s="74"/>
      <c r="K3" s="74"/>
      <c r="L3" s="74"/>
    </row>
    <row r="4" spans="1:19" ht="15" thickBot="1" x14ac:dyDescent="0.35">
      <c r="A4" s="106" t="s">
        <v>37</v>
      </c>
      <c r="B4" s="76"/>
      <c r="C4" s="77" t="s">
        <v>35</v>
      </c>
      <c r="D4" s="78"/>
    </row>
    <row r="5" spans="1:19" x14ac:dyDescent="0.3">
      <c r="A5" s="73"/>
      <c r="B5" s="73"/>
    </row>
    <row r="6" spans="1:19" ht="18.600000000000001" thickBot="1" x14ac:dyDescent="0.4">
      <c r="A6" s="163" t="s">
        <v>18</v>
      </c>
      <c r="B6" s="47"/>
      <c r="C6" s="47"/>
      <c r="D6" s="47"/>
    </row>
    <row r="7" spans="1:19" outlineLevel="1" x14ac:dyDescent="0.3">
      <c r="A7" s="164" t="s">
        <v>38</v>
      </c>
      <c r="B7" s="80"/>
      <c r="C7" s="81"/>
      <c r="D7" s="47"/>
    </row>
    <row r="8" spans="1:19" ht="15.6" outlineLevel="1" x14ac:dyDescent="0.3">
      <c r="A8" s="165" t="s">
        <v>39</v>
      </c>
      <c r="B8" s="33"/>
      <c r="C8" s="81"/>
      <c r="D8" s="22" t="s">
        <v>40</v>
      </c>
    </row>
    <row r="9" spans="1:19" ht="15.6" outlineLevel="1" x14ac:dyDescent="0.3">
      <c r="A9" s="165" t="s">
        <v>41</v>
      </c>
      <c r="B9" s="33"/>
      <c r="C9" s="81"/>
      <c r="D9" s="22" t="s">
        <v>42</v>
      </c>
    </row>
    <row r="10" spans="1:19" ht="15" customHeight="1" outlineLevel="1" x14ac:dyDescent="0.3">
      <c r="A10" s="165" t="s">
        <v>23</v>
      </c>
      <c r="B10" s="36"/>
      <c r="C10" s="82"/>
      <c r="D10" s="83" t="s">
        <v>43</v>
      </c>
      <c r="F10" s="84"/>
      <c r="G10" s="84"/>
      <c r="H10" s="84"/>
      <c r="I10" s="84"/>
    </row>
    <row r="11" spans="1:19" ht="15" customHeight="1" outlineLevel="1" thickBot="1" x14ac:dyDescent="0.35">
      <c r="A11" s="166" t="s">
        <v>24</v>
      </c>
      <c r="B11" s="85"/>
      <c r="C11" s="86"/>
      <c r="D11" s="86"/>
      <c r="F11" s="84"/>
      <c r="G11" s="84"/>
      <c r="H11" s="84"/>
      <c r="I11" s="84"/>
    </row>
    <row r="12" spans="1:19" x14ac:dyDescent="0.3">
      <c r="A12" s="47"/>
      <c r="B12" s="39"/>
      <c r="C12" s="39"/>
      <c r="D12" s="39"/>
      <c r="F12" s="84"/>
      <c r="G12" s="84"/>
      <c r="H12" s="84"/>
      <c r="I12" s="84"/>
    </row>
    <row r="13" spans="1:19" ht="21" customHeight="1" x14ac:dyDescent="0.35">
      <c r="A13" s="163" t="s">
        <v>44</v>
      </c>
      <c r="B13" s="40"/>
      <c r="C13" s="40"/>
      <c r="D13" s="40"/>
    </row>
    <row r="14" spans="1:19" ht="18" x14ac:dyDescent="0.35">
      <c r="A14" s="28"/>
      <c r="B14" s="41"/>
      <c r="F14" s="114" t="s">
        <v>45</v>
      </c>
      <c r="G14" s="114" t="s">
        <v>46</v>
      </c>
      <c r="H14" s="114" t="s">
        <v>47</v>
      </c>
      <c r="S14" s="22"/>
    </row>
    <row r="15" spans="1:19" outlineLevel="1" x14ac:dyDescent="0.3">
      <c r="A15" s="42" t="s">
        <v>48</v>
      </c>
      <c r="B15" s="88"/>
      <c r="F15" s="115"/>
      <c r="G15" s="115"/>
      <c r="H15" s="115"/>
      <c r="S15" s="22"/>
    </row>
    <row r="16" spans="1:19" outlineLevel="1" x14ac:dyDescent="0.3">
      <c r="A16" s="43" t="s">
        <v>49</v>
      </c>
      <c r="B16" s="89"/>
      <c r="D16" s="23"/>
      <c r="E16" s="23"/>
      <c r="F16" s="115"/>
      <c r="G16" s="115"/>
      <c r="H16" s="115"/>
      <c r="S16" s="22"/>
    </row>
    <row r="17" spans="1:19" ht="15" outlineLevel="1" thickBot="1" x14ac:dyDescent="0.35">
      <c r="A17" s="43" t="s">
        <v>50</v>
      </c>
      <c r="B17" s="90"/>
      <c r="D17" s="23"/>
      <c r="E17" s="23"/>
      <c r="F17" s="115"/>
      <c r="G17" s="115"/>
      <c r="H17" s="115"/>
      <c r="S17" s="22"/>
    </row>
    <row r="18" spans="1:19" ht="15" outlineLevel="1" thickBot="1" x14ac:dyDescent="0.35">
      <c r="A18" s="45" t="s">
        <v>51</v>
      </c>
      <c r="B18" s="46"/>
      <c r="D18" s="23"/>
      <c r="E18" s="23"/>
      <c r="F18" s="151">
        <f>B18</f>
        <v>0</v>
      </c>
      <c r="G18" s="151" t="b">
        <f>IF(AND($B$8="Feasibility Studies",$B$9="Spinout/Microbusiness/ Small Enterprise"),F18*70%,IF(AND($B$8="Industrial Research",$B$9="Spinout/Microbusiness/ Small Enterprise"),F18*70%,IF(AND($B$8="Experimental Development",$B$9="Spinout/Microbusiness/ Small Enterprise"),F18*45%,IF(AND($B$8="Feasibility Studies",$B$9="Medium Enterprise"),F18*60%,IF(AND($B$8="Industrial research",$B$9="Medium Enterprise"),F18*60%,IF(AND($B$8="Experimental Development",$B$9="Medium Enterprise"),F18*35%,IF(AND($B$8="Feasibility Studies",$B$9="Large Enterprise"),F18*25%,IF(AND($B$8="Industrial research",$B$9="Large Enterprise"),F18*25%,IF(AND($B$8="Experimental Development",$B$9="Large Enterprise"),F18*25%)))))))))</f>
        <v>0</v>
      </c>
      <c r="H18" s="151">
        <f>F18-G18</f>
        <v>0</v>
      </c>
      <c r="S18" s="22"/>
    </row>
    <row r="19" spans="1:19" ht="15" outlineLevel="1" thickBot="1" x14ac:dyDescent="0.35">
      <c r="A19" s="47"/>
      <c r="B19" s="48"/>
      <c r="D19" s="23"/>
      <c r="E19" s="23"/>
      <c r="F19" s="115"/>
      <c r="G19" s="115"/>
      <c r="H19" s="115"/>
      <c r="S19" s="22"/>
    </row>
    <row r="20" spans="1:19" s="91" customFormat="1" outlineLevel="1" x14ac:dyDescent="0.3">
      <c r="A20" s="42" t="s">
        <v>48</v>
      </c>
      <c r="B20" s="88"/>
      <c r="F20" s="152"/>
      <c r="G20" s="152"/>
      <c r="H20" s="152"/>
      <c r="I20" s="92"/>
      <c r="J20" s="92"/>
      <c r="L20" s="92"/>
      <c r="M20" s="92"/>
      <c r="N20" s="92"/>
      <c r="O20" s="92"/>
      <c r="P20" s="92"/>
      <c r="Q20" s="92"/>
      <c r="R20" s="92"/>
      <c r="S20" s="92"/>
    </row>
    <row r="21" spans="1:19" outlineLevel="1" x14ac:dyDescent="0.3">
      <c r="A21" s="43" t="s">
        <v>49</v>
      </c>
      <c r="B21" s="89"/>
      <c r="D21" s="23"/>
      <c r="E21" s="23"/>
      <c r="F21" s="116"/>
      <c r="G21" s="116"/>
      <c r="H21" s="116"/>
      <c r="S21" s="22"/>
    </row>
    <row r="22" spans="1:19" ht="15" outlineLevel="1" thickBot="1" x14ac:dyDescent="0.35">
      <c r="A22" s="43" t="s">
        <v>50</v>
      </c>
      <c r="B22" s="90"/>
      <c r="D22" s="23"/>
      <c r="E22" s="23"/>
      <c r="F22" s="115"/>
      <c r="G22" s="115"/>
      <c r="H22" s="115"/>
      <c r="S22" s="22"/>
    </row>
    <row r="23" spans="1:19" ht="15" outlineLevel="1" thickBot="1" x14ac:dyDescent="0.35">
      <c r="A23" s="45" t="s">
        <v>51</v>
      </c>
      <c r="B23" s="46"/>
      <c r="D23" s="23"/>
      <c r="E23" s="23"/>
      <c r="F23" s="151">
        <f>B23</f>
        <v>0</v>
      </c>
      <c r="G23" s="151" t="b">
        <f t="shared" ref="G23:G67" si="0">IF(AND($B$8="Feasibility Studies",$B$9="Spinout/Microbusiness/ Small Enterprise"),F23*70%,IF(AND($B$8="Industrial Research",$B$9="Spinout/Microbusiness/ Small Enterprise"),F23*70%,IF(AND($B$8="Experimental Development",$B$9="Spinout/Microbusiness/ Small Enterprise"),F23*45%,IF(AND($B$8="Feasibility Studies",$B$9="Medium Enterprise"),F23*60%,IF(AND($B$8="Industrial research",$B$9="Medium Enterprise"),F23*60%,IF(AND($B$8="Experimental Development",$B$9="Medium Enterprise"),F23*35%,IF(AND($B$8="Feasibility Studies",$B$9="Large Enterprise"),F23*25%,IF(AND($B$8="Industrial research",$B$9="Large Enterprise"),F23*25%,IF(AND($B$8="Experimental Development",$B$9="Large Enterprise"),F23*25%)))))))))</f>
        <v>0</v>
      </c>
      <c r="H23" s="151">
        <f t="shared" ref="H23:H67" si="1">F23-G23</f>
        <v>0</v>
      </c>
      <c r="S23" s="22"/>
    </row>
    <row r="24" spans="1:19" ht="15" outlineLevel="1" thickBot="1" x14ac:dyDescent="0.35">
      <c r="A24" s="47"/>
      <c r="B24" s="48"/>
      <c r="D24" s="23"/>
      <c r="E24" s="23"/>
      <c r="F24" s="115"/>
      <c r="G24" s="115"/>
      <c r="H24" s="115"/>
      <c r="S24" s="22"/>
    </row>
    <row r="25" spans="1:19" outlineLevel="1" x14ac:dyDescent="0.3">
      <c r="A25" s="42" t="s">
        <v>48</v>
      </c>
      <c r="B25" s="88"/>
      <c r="D25" s="23"/>
      <c r="E25" s="23"/>
      <c r="F25" s="115"/>
      <c r="G25" s="115"/>
      <c r="H25" s="115"/>
      <c r="S25" s="22"/>
    </row>
    <row r="26" spans="1:19" outlineLevel="1" x14ac:dyDescent="0.3">
      <c r="A26" s="43" t="s">
        <v>49</v>
      </c>
      <c r="B26" s="89"/>
      <c r="D26" s="23"/>
      <c r="E26" s="23"/>
      <c r="F26" s="116"/>
      <c r="G26" s="116"/>
      <c r="H26" s="116"/>
      <c r="S26" s="22"/>
    </row>
    <row r="27" spans="1:19" ht="15" outlineLevel="1" thickBot="1" x14ac:dyDescent="0.35">
      <c r="A27" s="43" t="s">
        <v>50</v>
      </c>
      <c r="B27" s="90"/>
      <c r="D27" s="23"/>
      <c r="E27" s="23"/>
      <c r="F27" s="115"/>
      <c r="G27" s="115"/>
      <c r="H27" s="115"/>
      <c r="S27" s="22"/>
    </row>
    <row r="28" spans="1:19" ht="15" outlineLevel="1" thickBot="1" x14ac:dyDescent="0.35">
      <c r="A28" s="45" t="s">
        <v>51</v>
      </c>
      <c r="B28" s="46"/>
      <c r="D28" s="23"/>
      <c r="E28" s="23"/>
      <c r="F28" s="151">
        <f>B28</f>
        <v>0</v>
      </c>
      <c r="G28" s="151" t="b">
        <f t="shared" si="0"/>
        <v>0</v>
      </c>
      <c r="H28" s="151">
        <f t="shared" si="1"/>
        <v>0</v>
      </c>
      <c r="S28" s="22"/>
    </row>
    <row r="29" spans="1:19" ht="15" outlineLevel="1" thickBot="1" x14ac:dyDescent="0.35">
      <c r="A29" s="47"/>
      <c r="B29" s="48"/>
      <c r="D29" s="23"/>
      <c r="E29" s="23"/>
      <c r="F29" s="115"/>
      <c r="G29" s="115"/>
      <c r="H29" s="115"/>
      <c r="S29" s="22"/>
    </row>
    <row r="30" spans="1:19" outlineLevel="1" x14ac:dyDescent="0.3">
      <c r="A30" s="42" t="s">
        <v>48</v>
      </c>
      <c r="B30" s="88"/>
      <c r="D30" s="23"/>
      <c r="E30" s="23"/>
      <c r="F30" s="115"/>
      <c r="G30" s="115"/>
      <c r="H30" s="115"/>
      <c r="S30" s="22"/>
    </row>
    <row r="31" spans="1:19" outlineLevel="1" x14ac:dyDescent="0.3">
      <c r="A31" s="43" t="s">
        <v>49</v>
      </c>
      <c r="B31" s="89"/>
      <c r="D31" s="23"/>
      <c r="E31" s="23"/>
      <c r="F31" s="116"/>
      <c r="G31" s="116"/>
      <c r="H31" s="116"/>
      <c r="S31" s="22"/>
    </row>
    <row r="32" spans="1:19" ht="15" outlineLevel="1" thickBot="1" x14ac:dyDescent="0.35">
      <c r="A32" s="43" t="s">
        <v>50</v>
      </c>
      <c r="B32" s="90"/>
      <c r="D32" s="23"/>
      <c r="E32" s="23"/>
      <c r="F32" s="115"/>
      <c r="G32" s="115"/>
      <c r="H32" s="115"/>
      <c r="S32" s="22"/>
    </row>
    <row r="33" spans="1:19" ht="15" outlineLevel="1" thickBot="1" x14ac:dyDescent="0.35">
      <c r="A33" s="45" t="s">
        <v>51</v>
      </c>
      <c r="B33" s="46"/>
      <c r="D33" s="23"/>
      <c r="E33" s="23"/>
      <c r="F33" s="151">
        <f>B33</f>
        <v>0</v>
      </c>
      <c r="G33" s="151" t="b">
        <f t="shared" si="0"/>
        <v>0</v>
      </c>
      <c r="H33" s="151">
        <f t="shared" si="1"/>
        <v>0</v>
      </c>
      <c r="S33" s="22"/>
    </row>
    <row r="34" spans="1:19" ht="15" thickBot="1" x14ac:dyDescent="0.35">
      <c r="A34" s="47"/>
      <c r="B34" s="48"/>
      <c r="D34" s="23"/>
      <c r="E34" s="23"/>
      <c r="F34" s="115"/>
      <c r="G34" s="115"/>
      <c r="H34" s="115"/>
      <c r="S34" s="22"/>
    </row>
    <row r="35" spans="1:19" s="22" customFormat="1" thickBot="1" x14ac:dyDescent="0.35">
      <c r="A35" s="47"/>
      <c r="B35" s="48"/>
      <c r="F35" s="117" t="s">
        <v>52</v>
      </c>
      <c r="G35" s="117"/>
      <c r="H35" s="117"/>
    </row>
    <row r="36" spans="1:19" s="22" customFormat="1" thickBot="1" x14ac:dyDescent="0.35">
      <c r="A36" s="47"/>
      <c r="B36" s="48"/>
      <c r="F36" s="118">
        <f>SUM(F18,F23,F28,F33)</f>
        <v>0</v>
      </c>
      <c r="G36" s="118" t="b">
        <f t="shared" si="0"/>
        <v>0</v>
      </c>
      <c r="H36" s="118">
        <f t="shared" si="1"/>
        <v>0</v>
      </c>
    </row>
    <row r="37" spans="1:19" s="22" customFormat="1" ht="13.8" x14ac:dyDescent="0.3">
      <c r="A37" s="47"/>
      <c r="B37" s="48"/>
      <c r="F37" s="1"/>
      <c r="G37" s="1"/>
      <c r="H37" s="1"/>
    </row>
    <row r="38" spans="1:19" s="22" customFormat="1" ht="18.600000000000001" thickBot="1" x14ac:dyDescent="0.4">
      <c r="A38" s="163" t="s">
        <v>53</v>
      </c>
      <c r="B38" s="47"/>
      <c r="F38" s="1"/>
      <c r="G38" s="1"/>
      <c r="H38" s="1"/>
    </row>
    <row r="39" spans="1:19" s="22" customFormat="1" ht="13.8" x14ac:dyDescent="0.3">
      <c r="A39" s="42" t="s">
        <v>54</v>
      </c>
      <c r="B39" s="94" t="s">
        <v>55</v>
      </c>
      <c r="F39" s="1"/>
      <c r="G39" s="1"/>
      <c r="H39" s="1"/>
    </row>
    <row r="40" spans="1:19" s="22" customFormat="1" ht="13.8" x14ac:dyDescent="0.3">
      <c r="A40" s="167"/>
      <c r="B40" s="44">
        <v>0</v>
      </c>
      <c r="F40" s="1"/>
      <c r="G40" s="1"/>
      <c r="H40" s="1"/>
    </row>
    <row r="41" spans="1:19" s="22" customFormat="1" thickBot="1" x14ac:dyDescent="0.35">
      <c r="A41" s="167"/>
      <c r="B41" s="44">
        <v>0</v>
      </c>
      <c r="F41" s="1"/>
      <c r="G41" s="1"/>
      <c r="H41" s="1"/>
    </row>
    <row r="42" spans="1:19" s="22" customFormat="1" thickBot="1" x14ac:dyDescent="0.35">
      <c r="A42" s="167"/>
      <c r="B42" s="44">
        <v>0</v>
      </c>
      <c r="F42" s="117" t="s">
        <v>56</v>
      </c>
      <c r="G42" s="117"/>
      <c r="H42" s="117"/>
    </row>
    <row r="43" spans="1:19" s="22" customFormat="1" thickBot="1" x14ac:dyDescent="0.35">
      <c r="A43" s="168"/>
      <c r="B43" s="46">
        <v>0</v>
      </c>
      <c r="F43" s="118">
        <f>SUM(B40:B43)</f>
        <v>0</v>
      </c>
      <c r="G43" s="118" t="b">
        <f t="shared" si="0"/>
        <v>0</v>
      </c>
      <c r="H43" s="118">
        <f t="shared" si="1"/>
        <v>0</v>
      </c>
    </row>
    <row r="44" spans="1:19" s="22" customFormat="1" ht="13.8" x14ac:dyDescent="0.3">
      <c r="A44" s="47"/>
      <c r="B44" s="47"/>
      <c r="F44" s="1"/>
      <c r="G44" s="1"/>
      <c r="H44" s="1"/>
    </row>
    <row r="45" spans="1:19" s="22" customFormat="1" ht="18.600000000000001" thickBot="1" x14ac:dyDescent="0.4">
      <c r="A45" s="163" t="s">
        <v>57</v>
      </c>
      <c r="B45" s="47"/>
      <c r="F45" s="1"/>
      <c r="G45" s="1"/>
      <c r="H45" s="1"/>
    </row>
    <row r="46" spans="1:19" s="22" customFormat="1" ht="13.8" x14ac:dyDescent="0.3">
      <c r="A46" s="42" t="s">
        <v>54</v>
      </c>
      <c r="B46" s="94" t="s">
        <v>55</v>
      </c>
      <c r="F46" s="1"/>
      <c r="G46" s="1"/>
      <c r="H46" s="1"/>
    </row>
    <row r="47" spans="1:19" s="22" customFormat="1" ht="13.8" x14ac:dyDescent="0.3">
      <c r="A47" s="167"/>
      <c r="B47" s="44">
        <v>0</v>
      </c>
      <c r="F47" s="1"/>
      <c r="G47" s="1"/>
      <c r="H47" s="1"/>
    </row>
    <row r="48" spans="1:19" s="22" customFormat="1" thickBot="1" x14ac:dyDescent="0.35">
      <c r="A48" s="167"/>
      <c r="B48" s="44">
        <v>0</v>
      </c>
      <c r="F48" s="1"/>
      <c r="G48" s="1"/>
      <c r="H48" s="1"/>
    </row>
    <row r="49" spans="1:8" s="22" customFormat="1" thickBot="1" x14ac:dyDescent="0.35">
      <c r="A49" s="167"/>
      <c r="B49" s="44">
        <v>0</v>
      </c>
      <c r="F49" s="117" t="s">
        <v>58</v>
      </c>
      <c r="G49" s="117"/>
      <c r="H49" s="117"/>
    </row>
    <row r="50" spans="1:8" s="22" customFormat="1" thickBot="1" x14ac:dyDescent="0.35">
      <c r="A50" s="168"/>
      <c r="B50" s="46">
        <v>0</v>
      </c>
      <c r="F50" s="118">
        <f>SUM(B47:B50)</f>
        <v>0</v>
      </c>
      <c r="G50" s="118" t="b">
        <f t="shared" si="0"/>
        <v>0</v>
      </c>
      <c r="H50" s="118">
        <f t="shared" si="1"/>
        <v>0</v>
      </c>
    </row>
    <row r="51" spans="1:8" s="22" customFormat="1" ht="13.8" x14ac:dyDescent="0.3">
      <c r="A51" s="47"/>
      <c r="B51" s="47"/>
      <c r="C51" s="47"/>
      <c r="D51" s="47"/>
      <c r="E51" s="47"/>
      <c r="F51" s="1"/>
      <c r="G51" s="1"/>
      <c r="H51" s="1"/>
    </row>
    <row r="52" spans="1:8" s="22" customFormat="1" ht="18.600000000000001" thickBot="1" x14ac:dyDescent="0.4">
      <c r="A52" s="169" t="s">
        <v>59</v>
      </c>
      <c r="D52" s="73"/>
      <c r="E52" s="73"/>
      <c r="F52" s="115"/>
      <c r="G52" s="115"/>
      <c r="H52" s="115"/>
    </row>
    <row r="53" spans="1:8" s="22" customFormat="1" ht="13.8" x14ac:dyDescent="0.3">
      <c r="A53" s="42" t="s">
        <v>60</v>
      </c>
      <c r="B53" s="94" t="s">
        <v>55</v>
      </c>
      <c r="C53" s="47"/>
      <c r="D53" s="47"/>
      <c r="E53" s="47"/>
      <c r="F53" s="115"/>
      <c r="G53" s="115"/>
      <c r="H53" s="115"/>
    </row>
    <row r="54" spans="1:8" s="22" customFormat="1" ht="13.8" x14ac:dyDescent="0.3">
      <c r="A54" s="167"/>
      <c r="B54" s="97">
        <v>0</v>
      </c>
      <c r="C54" s="47"/>
      <c r="D54" s="47"/>
      <c r="E54" s="47"/>
      <c r="F54" s="115"/>
      <c r="G54" s="115"/>
      <c r="H54" s="115"/>
    </row>
    <row r="55" spans="1:8" s="22" customFormat="1" thickBot="1" x14ac:dyDescent="0.35">
      <c r="A55" s="167"/>
      <c r="B55" s="44">
        <v>0</v>
      </c>
      <c r="C55" s="47"/>
      <c r="D55" s="47"/>
      <c r="E55" s="47"/>
      <c r="F55" s="115"/>
      <c r="G55" s="115"/>
      <c r="H55" s="115"/>
    </row>
    <row r="56" spans="1:8" s="22" customFormat="1" thickBot="1" x14ac:dyDescent="0.35">
      <c r="A56" s="167"/>
      <c r="B56" s="44">
        <v>0</v>
      </c>
      <c r="F56" s="117" t="s">
        <v>61</v>
      </c>
      <c r="G56" s="117"/>
      <c r="H56" s="117"/>
    </row>
    <row r="57" spans="1:8" s="22" customFormat="1" thickBot="1" x14ac:dyDescent="0.35">
      <c r="A57" s="168"/>
      <c r="B57" s="46">
        <v>0</v>
      </c>
      <c r="F57" s="118">
        <f>SUM(B54:B57)</f>
        <v>0</v>
      </c>
      <c r="G57" s="118" t="b">
        <f t="shared" si="0"/>
        <v>0</v>
      </c>
      <c r="H57" s="118">
        <f t="shared" si="1"/>
        <v>0</v>
      </c>
    </row>
    <row r="58" spans="1:8" s="22" customFormat="1" ht="13.8" x14ac:dyDescent="0.3">
      <c r="D58" s="73"/>
      <c r="E58" s="73"/>
      <c r="F58" s="115"/>
      <c r="G58" s="115"/>
      <c r="H58" s="115">
        <f t="shared" si="1"/>
        <v>0</v>
      </c>
    </row>
    <row r="59" spans="1:8" s="22" customFormat="1" ht="18" x14ac:dyDescent="0.35">
      <c r="A59" s="163" t="s">
        <v>62</v>
      </c>
      <c r="B59" s="47"/>
      <c r="C59" s="47"/>
      <c r="D59" s="47"/>
      <c r="F59" s="117" t="s">
        <v>63</v>
      </c>
      <c r="G59" s="117"/>
      <c r="H59" s="117"/>
    </row>
    <row r="60" spans="1:8" s="22" customFormat="1" ht="13.8" x14ac:dyDescent="0.3">
      <c r="A60" s="170" t="s">
        <v>60</v>
      </c>
      <c r="B60" s="155" t="s">
        <v>64</v>
      </c>
      <c r="C60" s="155" t="s">
        <v>65</v>
      </c>
      <c r="D60" s="156" t="s">
        <v>66</v>
      </c>
      <c r="F60" s="119" t="s">
        <v>67</v>
      </c>
      <c r="G60" s="119"/>
      <c r="H60" s="119"/>
    </row>
    <row r="61" spans="1:8" s="22" customFormat="1" ht="13.8" x14ac:dyDescent="0.3">
      <c r="A61" s="171"/>
      <c r="B61" s="153"/>
      <c r="C61" s="153"/>
      <c r="D61" s="157">
        <v>0</v>
      </c>
      <c r="F61" s="120">
        <f t="shared" ref="F61:F66" si="2">C61*D61</f>
        <v>0</v>
      </c>
      <c r="G61" s="120" t="b">
        <f t="shared" si="0"/>
        <v>0</v>
      </c>
      <c r="H61" s="120">
        <f t="shared" si="1"/>
        <v>0</v>
      </c>
    </row>
    <row r="62" spans="1:8" s="22" customFormat="1" ht="13.8" x14ac:dyDescent="0.3">
      <c r="A62" s="171"/>
      <c r="B62" s="153"/>
      <c r="C62" s="153"/>
      <c r="D62" s="157">
        <v>0</v>
      </c>
      <c r="F62" s="120">
        <f t="shared" si="2"/>
        <v>0</v>
      </c>
      <c r="G62" s="120" t="b">
        <f t="shared" si="0"/>
        <v>0</v>
      </c>
      <c r="H62" s="120">
        <f t="shared" si="1"/>
        <v>0</v>
      </c>
    </row>
    <row r="63" spans="1:8" s="22" customFormat="1" ht="13.8" x14ac:dyDescent="0.3">
      <c r="A63" s="171"/>
      <c r="B63" s="153"/>
      <c r="C63" s="153"/>
      <c r="D63" s="157">
        <v>0</v>
      </c>
      <c r="F63" s="120">
        <f t="shared" si="2"/>
        <v>0</v>
      </c>
      <c r="G63" s="120" t="b">
        <f t="shared" si="0"/>
        <v>0</v>
      </c>
      <c r="H63" s="120">
        <f t="shared" si="1"/>
        <v>0</v>
      </c>
    </row>
    <row r="64" spans="1:8" s="22" customFormat="1" ht="13.8" x14ac:dyDescent="0.3">
      <c r="A64" s="171"/>
      <c r="B64" s="153"/>
      <c r="C64" s="153"/>
      <c r="D64" s="157">
        <v>0</v>
      </c>
      <c r="F64" s="120">
        <f t="shared" si="2"/>
        <v>0</v>
      </c>
      <c r="G64" s="120" t="b">
        <f t="shared" si="0"/>
        <v>0</v>
      </c>
      <c r="H64" s="120">
        <f t="shared" si="1"/>
        <v>0</v>
      </c>
    </row>
    <row r="65" spans="1:19" s="22" customFormat="1" ht="13.8" x14ac:dyDescent="0.3">
      <c r="A65" s="171"/>
      <c r="B65" s="153"/>
      <c r="C65" s="153"/>
      <c r="D65" s="157">
        <v>0</v>
      </c>
      <c r="F65" s="120">
        <f t="shared" si="2"/>
        <v>0</v>
      </c>
      <c r="G65" s="120" t="b">
        <f t="shared" si="0"/>
        <v>0</v>
      </c>
      <c r="H65" s="120">
        <f t="shared" si="1"/>
        <v>0</v>
      </c>
    </row>
    <row r="66" spans="1:19" s="22" customFormat="1" ht="13.8" x14ac:dyDescent="0.3">
      <c r="A66" s="172"/>
      <c r="B66" s="158"/>
      <c r="C66" s="158"/>
      <c r="D66" s="159">
        <v>0</v>
      </c>
      <c r="F66" s="121">
        <f t="shared" si="2"/>
        <v>0</v>
      </c>
      <c r="G66" s="120" t="b">
        <f t="shared" si="0"/>
        <v>0</v>
      </c>
      <c r="H66" s="121">
        <f t="shared" si="1"/>
        <v>0</v>
      </c>
    </row>
    <row r="67" spans="1:19" s="22" customFormat="1" ht="13.8" x14ac:dyDescent="0.3">
      <c r="A67" s="47"/>
      <c r="B67" s="47"/>
      <c r="C67" s="154" t="s">
        <v>19</v>
      </c>
      <c r="D67" s="154">
        <f>SUM(D61:D66)</f>
        <v>0</v>
      </c>
      <c r="F67" s="118">
        <f>SUM(F61:F66)</f>
        <v>0</v>
      </c>
      <c r="G67" s="118" t="b">
        <f t="shared" si="0"/>
        <v>0</v>
      </c>
      <c r="H67" s="118">
        <f t="shared" si="1"/>
        <v>0</v>
      </c>
    </row>
    <row r="68" spans="1:19" s="22" customFormat="1" ht="13.8" x14ac:dyDescent="0.3">
      <c r="A68" s="47"/>
      <c r="B68" s="47"/>
      <c r="C68" s="47"/>
      <c r="D68" s="47"/>
      <c r="E68" s="47"/>
      <c r="F68" s="93"/>
      <c r="G68" s="107"/>
      <c r="H68" s="108"/>
      <c r="I68" s="109"/>
    </row>
    <row r="69" spans="1:19" s="22" customFormat="1" ht="18" x14ac:dyDescent="0.35">
      <c r="D69" s="110"/>
      <c r="E69" s="110"/>
      <c r="F69" s="87"/>
      <c r="G69" s="107"/>
    </row>
    <row r="70" spans="1:19" s="22" customFormat="1" ht="18" x14ac:dyDescent="0.35">
      <c r="A70" s="173" t="str">
        <f>"Total Partner Project Cost (@ "&amp;B7&amp;") £"</f>
        <v>Total Partner Project Cost (@ ) £</v>
      </c>
      <c r="B70" s="174"/>
      <c r="C70" s="174"/>
      <c r="D70" s="174"/>
      <c r="E70" s="174"/>
      <c r="F70" s="175"/>
      <c r="G70" s="107"/>
    </row>
    <row r="71" spans="1:19" s="22" customFormat="1" ht="13.8" x14ac:dyDescent="0.3">
      <c r="A71" s="1"/>
      <c r="B71" s="1"/>
      <c r="C71" s="1"/>
      <c r="D71" s="115"/>
      <c r="E71" s="115"/>
      <c r="F71" s="115"/>
      <c r="G71" s="107"/>
      <c r="H71" s="111"/>
    </row>
    <row r="72" spans="1:19" s="113" customFormat="1" ht="36" x14ac:dyDescent="0.3">
      <c r="A72" s="124" t="s">
        <v>68</v>
      </c>
      <c r="B72" s="125"/>
      <c r="C72" s="126" t="s">
        <v>69</v>
      </c>
      <c r="D72" s="126" t="s">
        <v>46</v>
      </c>
      <c r="E72" s="126" t="s">
        <v>70</v>
      </c>
      <c r="F72" s="127" t="s">
        <v>71</v>
      </c>
      <c r="G72" s="112"/>
      <c r="H72" s="112"/>
      <c r="I72" s="112"/>
      <c r="J72" s="112"/>
      <c r="K72" s="112"/>
      <c r="L72" s="112"/>
      <c r="M72" s="112"/>
      <c r="N72" s="112"/>
      <c r="O72" s="112"/>
      <c r="P72" s="112"/>
      <c r="Q72" s="112"/>
      <c r="R72" s="112"/>
      <c r="S72" s="112"/>
    </row>
    <row r="73" spans="1:19" s="113" customFormat="1" ht="18" x14ac:dyDescent="0.3">
      <c r="A73" s="131">
        <f>SUM(F36,F43,F50,F57,F67,)</f>
        <v>0</v>
      </c>
      <c r="B73" s="128"/>
      <c r="C73" s="129" t="b">
        <f>IF(AND($B$8="Feasibility Studies",$B$9="Spinout/Microbusiness/ Small Enterprise"),70%,IF(AND($B$8="Industrial Research",$B$9="Spinout/Microbusiness/ Small Enterprise"),70%,IF(AND($B$8="Experimental Development",$B$9="Spinout/Microbusiness/ Small Enterprise"),45%,IF(AND($B$8="Feasibility Studies",$B$9="Medium Enterprise"),60%,IF(AND($B$8="Industrial research",$B$9="Medium Enterprise"),60%,IF(AND($B$8="Experimental Development",$B$9="Medium Enterprise"),35%,IF(AND($B$8="Feasibility Studies",$B$9="Large Enterprise"),25%,IF(AND($B$8="Industrial research",$B$9="Large Enterprise"),25%,IF(AND($B$8="Experimental Development",$B$9="Large Enterprise"),25%)))))))))</f>
        <v>0</v>
      </c>
      <c r="D73" s="130">
        <f>SUM(G57,G50,G43,G36,G67)</f>
        <v>0</v>
      </c>
      <c r="E73" s="129">
        <f>100%-C73</f>
        <v>1</v>
      </c>
      <c r="F73" s="131">
        <f>SUM(H57,H50,H43,H36,H67)</f>
        <v>0</v>
      </c>
      <c r="G73" s="112"/>
      <c r="H73" s="112"/>
      <c r="I73" s="112"/>
      <c r="J73" s="112"/>
      <c r="K73" s="112"/>
      <c r="L73" s="112"/>
      <c r="M73" s="112"/>
      <c r="N73" s="112"/>
      <c r="O73" s="112"/>
      <c r="P73" s="112"/>
      <c r="Q73" s="112"/>
      <c r="R73" s="112"/>
      <c r="S73" s="112"/>
    </row>
    <row r="74" spans="1:19" x14ac:dyDescent="0.3">
      <c r="S74" s="22"/>
    </row>
    <row r="75" spans="1:19" x14ac:dyDescent="0.3">
      <c r="S75" s="22"/>
    </row>
  </sheetData>
  <sheetProtection algorithmName="SHA-512" hashValue="GLe9weHMdMfRqAR9ZBv5TBgRLaIOHQg2JU8DGnXwNRURI7hnhcTFMPfGBY7yggz+5BDVpqtWbK8Al9s/pR5K+g==" saltValue="+hfWf5ZpymbI3osQYXB+jw==" spinCount="100000" sheet="1" objects="1" scenarios="1" insertRows="0" selectLockedCells="1"/>
  <mergeCells count="1">
    <mergeCell ref="A1:H2"/>
  </mergeCells>
  <pageMargins left="0.70866141732283472" right="0.31496062992125984" top="0.47244094488188981" bottom="0.27559055118110237" header="0.31496062992125984" footer="0.19685039370078741"/>
  <pageSetup paperSize="9" scale="5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0B73B5F-E827-4328-861B-0B112790F83A}">
          <x14:formula1>
            <xm:f>'Dropdown List'!$A$11:$A$14</xm:f>
          </x14:formula1>
          <xm:sqref>B8</xm:sqref>
        </x14:dataValidation>
        <x14:dataValidation type="list" allowBlank="1" showInputMessage="1" showErrorMessage="1" xr:uid="{28CD3D7B-5AD2-4B56-9921-9BDA4B8012A5}">
          <x14:formula1>
            <xm:f>'Dropdown List'!$A$16:$A$18</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A79D"/>
  </sheetPr>
  <dimension ref="A1:O133"/>
  <sheetViews>
    <sheetView zoomScale="70" zoomScaleNormal="70" workbookViewId="0">
      <pane xSplit="2" ySplit="13" topLeftCell="D119" activePane="bottomRight" state="frozen"/>
      <selection pane="topRight" activeCell="C16" sqref="C16"/>
      <selection pane="bottomLeft" activeCell="C16" sqref="C16"/>
      <selection pane="bottomRight" activeCell="B109" sqref="B109"/>
    </sheetView>
  </sheetViews>
  <sheetFormatPr defaultColWidth="9.109375" defaultRowHeight="14.4" outlineLevelRow="1" outlineLevelCol="1" x14ac:dyDescent="0.3"/>
  <cols>
    <col min="1" max="1" width="51" style="22" customWidth="1"/>
    <col min="2" max="2" width="42.6640625" style="22" customWidth="1"/>
    <col min="3" max="3" width="31.44140625" style="22" customWidth="1" outlineLevel="1"/>
    <col min="4" max="4" width="37.109375" style="22" customWidth="1" outlineLevel="1"/>
    <col min="5" max="5" width="44.5546875" style="22" bestFit="1" customWidth="1" outlineLevel="1"/>
    <col min="6" max="8" width="36.5546875" style="22" customWidth="1"/>
    <col min="9" max="14" width="9.109375" style="22"/>
    <col min="15" max="16384" width="9.109375" style="23"/>
  </cols>
  <sheetData>
    <row r="1" spans="1:8" ht="15" customHeight="1" x14ac:dyDescent="0.3">
      <c r="A1" s="192" t="str">
        <f>"Henry Royce "&amp;'Project Total'!B2&amp;" - Research Organisation Costings document (1)"</f>
        <v>Henry Royce RICP (Royce Industrial Collaboration Programme) - Research Organisation Costings document (1)</v>
      </c>
      <c r="B1" s="193"/>
      <c r="C1" s="193"/>
      <c r="D1" s="193"/>
      <c r="E1" s="193"/>
      <c r="F1" s="193"/>
      <c r="G1" s="193"/>
      <c r="H1" s="193"/>
    </row>
    <row r="2" spans="1:8" ht="25.5" customHeight="1" thickBot="1" x14ac:dyDescent="0.35">
      <c r="A2" s="194"/>
      <c r="B2" s="195"/>
      <c r="C2" s="195"/>
      <c r="D2" s="195"/>
      <c r="E2" s="195"/>
      <c r="F2" s="195"/>
      <c r="G2" s="195"/>
      <c r="H2" s="195"/>
    </row>
    <row r="3" spans="1:8" ht="24.75" customHeight="1" thickBot="1" x14ac:dyDescent="0.35">
      <c r="E3" s="73"/>
      <c r="F3" s="74"/>
      <c r="G3" s="74"/>
      <c r="H3" s="74"/>
    </row>
    <row r="4" spans="1:8" ht="15" thickBot="1" x14ac:dyDescent="0.35">
      <c r="A4" s="75" t="s">
        <v>37</v>
      </c>
      <c r="B4" s="76"/>
      <c r="C4" s="77" t="s">
        <v>35</v>
      </c>
      <c r="D4" s="78"/>
    </row>
    <row r="5" spans="1:8" x14ac:dyDescent="0.3">
      <c r="A5" s="73"/>
      <c r="B5" s="73"/>
    </row>
    <row r="6" spans="1:8" ht="18.600000000000001" thickBot="1" x14ac:dyDescent="0.4">
      <c r="A6" s="26" t="s">
        <v>18</v>
      </c>
      <c r="B6" s="47"/>
      <c r="F6" s="26" t="s">
        <v>39</v>
      </c>
    </row>
    <row r="7" spans="1:8" ht="15.6" outlineLevel="1" x14ac:dyDescent="0.3">
      <c r="A7" s="29" t="s">
        <v>72</v>
      </c>
      <c r="B7" s="80"/>
      <c r="F7" s="83" t="s">
        <v>40</v>
      </c>
      <c r="G7" s="83"/>
      <c r="H7" s="83"/>
    </row>
    <row r="8" spans="1:8" ht="14.25" customHeight="1" outlineLevel="1" x14ac:dyDescent="0.3">
      <c r="A8" s="31" t="s">
        <v>39</v>
      </c>
      <c r="B8" s="33"/>
      <c r="C8" s="81"/>
      <c r="F8" s="83" t="s">
        <v>73</v>
      </c>
      <c r="G8" s="83"/>
      <c r="H8" s="83"/>
    </row>
    <row r="9" spans="1:8" ht="14.25" customHeight="1" outlineLevel="1" x14ac:dyDescent="0.3">
      <c r="A9" s="31" t="s">
        <v>74</v>
      </c>
      <c r="B9" s="33"/>
      <c r="C9" s="81"/>
      <c r="F9" s="83" t="s">
        <v>43</v>
      </c>
      <c r="G9" s="83"/>
      <c r="H9" s="83"/>
    </row>
    <row r="10" spans="1:8" ht="15" customHeight="1" outlineLevel="1" x14ac:dyDescent="0.3">
      <c r="A10" s="31" t="s">
        <v>23</v>
      </c>
      <c r="B10" s="36"/>
      <c r="C10" s="82"/>
      <c r="G10" s="83"/>
      <c r="H10" s="83"/>
    </row>
    <row r="11" spans="1:8" ht="15" customHeight="1" outlineLevel="1" thickBot="1" x14ac:dyDescent="0.35">
      <c r="A11" s="37" t="s">
        <v>24</v>
      </c>
      <c r="B11" s="85"/>
      <c r="C11" s="86"/>
      <c r="D11" s="23"/>
    </row>
    <row r="12" spans="1:8" x14ac:dyDescent="0.3">
      <c r="A12" s="39"/>
      <c r="B12" s="39"/>
      <c r="C12" s="39"/>
      <c r="D12" s="39"/>
    </row>
    <row r="13" spans="1:8" ht="21" customHeight="1" x14ac:dyDescent="0.35">
      <c r="A13" s="26" t="s">
        <v>75</v>
      </c>
      <c r="B13" s="40"/>
      <c r="C13" s="40"/>
      <c r="E13" s="73"/>
      <c r="F13" s="87" t="s">
        <v>45</v>
      </c>
      <c r="G13" s="87" t="s">
        <v>46</v>
      </c>
      <c r="H13" s="87" t="s">
        <v>76</v>
      </c>
    </row>
    <row r="14" spans="1:8" ht="15" thickBot="1" x14ac:dyDescent="0.35">
      <c r="A14" s="27" t="s">
        <v>77</v>
      </c>
      <c r="B14" s="41"/>
      <c r="E14" s="73"/>
      <c r="F14" s="115"/>
      <c r="G14" s="1"/>
      <c r="H14" s="1"/>
    </row>
    <row r="15" spans="1:8" outlineLevel="1" x14ac:dyDescent="0.3">
      <c r="A15" s="42" t="s">
        <v>78</v>
      </c>
      <c r="B15" s="88"/>
      <c r="E15" s="73"/>
      <c r="F15" s="1"/>
      <c r="G15" s="1"/>
      <c r="H15" s="1"/>
    </row>
    <row r="16" spans="1:8" outlineLevel="1" x14ac:dyDescent="0.3">
      <c r="A16" s="43" t="s">
        <v>79</v>
      </c>
      <c r="B16" s="89"/>
      <c r="E16" s="73"/>
      <c r="F16" s="116"/>
      <c r="G16" s="1"/>
      <c r="H16" s="1"/>
    </row>
    <row r="17" spans="1:14" ht="15" outlineLevel="1" thickBot="1" x14ac:dyDescent="0.35">
      <c r="A17" s="43" t="s">
        <v>50</v>
      </c>
      <c r="B17" s="90"/>
      <c r="E17" s="73"/>
      <c r="F17" s="116"/>
      <c r="G17" s="1"/>
      <c r="H17" s="1"/>
    </row>
    <row r="18" spans="1:14" ht="15" outlineLevel="1" thickBot="1" x14ac:dyDescent="0.35">
      <c r="A18" s="45" t="s">
        <v>51</v>
      </c>
      <c r="B18" s="46"/>
      <c r="E18" s="73"/>
      <c r="F18" s="176">
        <f>B18</f>
        <v>0</v>
      </c>
      <c r="G18" s="176">
        <f>IF($B$9="RTO/ Charity/ Not for Profit",F18*100%,F18*80%)</f>
        <v>0</v>
      </c>
      <c r="H18" s="176">
        <f>F18-G18</f>
        <v>0</v>
      </c>
    </row>
    <row r="19" spans="1:14" ht="15" outlineLevel="1" thickBot="1" x14ac:dyDescent="0.35">
      <c r="A19" s="47"/>
      <c r="B19" s="48"/>
      <c r="E19" s="73"/>
      <c r="F19" s="115"/>
      <c r="G19" s="115"/>
      <c r="H19" s="115"/>
    </row>
    <row r="20" spans="1:14" s="91" customFormat="1" outlineLevel="1" x14ac:dyDescent="0.3">
      <c r="A20" s="42" t="s">
        <v>80</v>
      </c>
      <c r="B20" s="88"/>
      <c r="E20" s="135"/>
      <c r="F20" s="116"/>
      <c r="G20" s="116"/>
      <c r="H20" s="116"/>
      <c r="I20" s="92"/>
      <c r="J20" s="92"/>
      <c r="K20" s="92"/>
      <c r="L20" s="92"/>
      <c r="M20" s="92"/>
      <c r="N20" s="92"/>
    </row>
    <row r="21" spans="1:14" outlineLevel="1" x14ac:dyDescent="0.3">
      <c r="A21" s="43" t="s">
        <v>79</v>
      </c>
      <c r="B21" s="90"/>
      <c r="E21" s="73"/>
      <c r="F21" s="116"/>
      <c r="G21" s="116"/>
      <c r="H21" s="116"/>
    </row>
    <row r="22" spans="1:14" ht="15" outlineLevel="1" thickBot="1" x14ac:dyDescent="0.35">
      <c r="A22" s="43" t="s">
        <v>50</v>
      </c>
      <c r="B22" s="90"/>
      <c r="E22" s="73"/>
      <c r="F22" s="116"/>
      <c r="G22" s="116"/>
      <c r="H22" s="116"/>
    </row>
    <row r="23" spans="1:14" ht="15" outlineLevel="1" thickBot="1" x14ac:dyDescent="0.35">
      <c r="A23" s="45" t="s">
        <v>51</v>
      </c>
      <c r="B23" s="46"/>
      <c r="E23" s="73"/>
      <c r="F23" s="176">
        <f>B23</f>
        <v>0</v>
      </c>
      <c r="G23" s="176">
        <f>IF($B$9="RTO/ Charity/ Not for Profit",F23*100%,F23*80%)</f>
        <v>0</v>
      </c>
      <c r="H23" s="176">
        <f t="shared" ref="H23:H76" si="0">F23-G23</f>
        <v>0</v>
      </c>
    </row>
    <row r="24" spans="1:14" ht="15" outlineLevel="1" thickBot="1" x14ac:dyDescent="0.35">
      <c r="A24" s="47"/>
      <c r="B24" s="48"/>
      <c r="E24" s="73"/>
      <c r="F24" s="115"/>
      <c r="G24" s="115"/>
      <c r="H24" s="115"/>
    </row>
    <row r="25" spans="1:14" outlineLevel="1" x14ac:dyDescent="0.3">
      <c r="A25" s="42" t="s">
        <v>80</v>
      </c>
      <c r="B25" s="88"/>
      <c r="E25" s="73"/>
      <c r="F25" s="1"/>
      <c r="G25" s="1"/>
      <c r="H25" s="1"/>
    </row>
    <row r="26" spans="1:14" outlineLevel="1" x14ac:dyDescent="0.3">
      <c r="A26" s="43" t="s">
        <v>79</v>
      </c>
      <c r="B26" s="90"/>
      <c r="E26" s="73"/>
      <c r="F26" s="116"/>
      <c r="G26" s="116"/>
      <c r="H26" s="116"/>
    </row>
    <row r="27" spans="1:14" outlineLevel="1" x14ac:dyDescent="0.3">
      <c r="A27" s="43" t="s">
        <v>50</v>
      </c>
      <c r="B27" s="90"/>
      <c r="E27" s="73"/>
      <c r="F27" s="116"/>
      <c r="G27" s="116"/>
      <c r="H27" s="116"/>
    </row>
    <row r="28" spans="1:14" outlineLevel="1" x14ac:dyDescent="0.3">
      <c r="A28" s="45" t="s">
        <v>51</v>
      </c>
      <c r="B28" s="46"/>
      <c r="E28" s="73"/>
      <c r="F28" s="176">
        <f>B28</f>
        <v>0</v>
      </c>
      <c r="G28" s="176">
        <f>IF($B$9="RTO/ Charity/ Not for Profit",F28*100%,F28*80%)</f>
        <v>0</v>
      </c>
      <c r="H28" s="176">
        <f t="shared" si="0"/>
        <v>0</v>
      </c>
    </row>
    <row r="29" spans="1:14" outlineLevel="1" x14ac:dyDescent="0.3">
      <c r="A29" s="47"/>
      <c r="B29" s="48"/>
      <c r="E29" s="73"/>
      <c r="F29" s="115"/>
      <c r="G29" s="115"/>
      <c r="H29" s="115"/>
    </row>
    <row r="30" spans="1:14" outlineLevel="1" x14ac:dyDescent="0.3">
      <c r="A30" s="42" t="s">
        <v>80</v>
      </c>
      <c r="B30" s="88"/>
      <c r="E30" s="73"/>
      <c r="F30" s="1"/>
      <c r="G30" s="1"/>
      <c r="H30" s="1"/>
    </row>
    <row r="31" spans="1:14" outlineLevel="1" x14ac:dyDescent="0.3">
      <c r="A31" s="43" t="s">
        <v>79</v>
      </c>
      <c r="B31" s="90"/>
      <c r="E31" s="73"/>
      <c r="F31" s="116"/>
      <c r="G31" s="116"/>
      <c r="H31" s="116"/>
    </row>
    <row r="32" spans="1:14" ht="15" outlineLevel="1" thickBot="1" x14ac:dyDescent="0.35">
      <c r="A32" s="43" t="s">
        <v>50</v>
      </c>
      <c r="B32" s="90"/>
      <c r="E32" s="73"/>
      <c r="F32" s="116"/>
      <c r="G32" s="116"/>
      <c r="H32" s="116"/>
    </row>
    <row r="33" spans="1:8" ht="15" outlineLevel="1" thickBot="1" x14ac:dyDescent="0.35">
      <c r="A33" s="45" t="s">
        <v>51</v>
      </c>
      <c r="B33" s="46"/>
      <c r="E33" s="73"/>
      <c r="F33" s="176">
        <f>B33</f>
        <v>0</v>
      </c>
      <c r="G33" s="176">
        <f>IF($B$9="RTO/ Charity/ Not for Profit",F33*100%,F33*80%)</f>
        <v>0</v>
      </c>
      <c r="H33" s="176">
        <f t="shared" si="0"/>
        <v>0</v>
      </c>
    </row>
    <row r="34" spans="1:8" x14ac:dyDescent="0.3">
      <c r="A34" s="47"/>
      <c r="B34" s="48"/>
      <c r="E34" s="73"/>
      <c r="F34" s="115"/>
      <c r="G34" s="115"/>
      <c r="H34" s="115"/>
    </row>
    <row r="35" spans="1:8" ht="18.600000000000001" thickBot="1" x14ac:dyDescent="0.4">
      <c r="A35" s="26" t="s">
        <v>81</v>
      </c>
      <c r="B35" s="48"/>
      <c r="E35" s="73"/>
      <c r="F35" s="115"/>
      <c r="G35" s="115"/>
      <c r="H35" s="115"/>
    </row>
    <row r="36" spans="1:8" outlineLevel="1" x14ac:dyDescent="0.3">
      <c r="A36" s="42" t="s">
        <v>48</v>
      </c>
      <c r="B36" s="88"/>
      <c r="E36" s="73"/>
      <c r="F36" s="1"/>
      <c r="G36" s="1"/>
      <c r="H36" s="1"/>
    </row>
    <row r="37" spans="1:8" outlineLevel="1" x14ac:dyDescent="0.3">
      <c r="A37" s="43" t="s">
        <v>82</v>
      </c>
      <c r="B37" s="89"/>
      <c r="E37" s="73"/>
      <c r="F37" s="115"/>
      <c r="G37" s="115"/>
      <c r="H37" s="115"/>
    </row>
    <row r="38" spans="1:8" outlineLevel="1" x14ac:dyDescent="0.3">
      <c r="A38" s="43" t="s">
        <v>83</v>
      </c>
      <c r="B38" s="89"/>
      <c r="E38" s="73"/>
      <c r="F38" s="115"/>
      <c r="G38" s="115"/>
      <c r="H38" s="115"/>
    </row>
    <row r="39" spans="1:8" outlineLevel="1" x14ac:dyDescent="0.3">
      <c r="A39" s="136" t="s">
        <v>84</v>
      </c>
      <c r="B39" s="89"/>
      <c r="E39" s="73"/>
      <c r="F39" s="115"/>
      <c r="G39" s="115"/>
      <c r="H39" s="115"/>
    </row>
    <row r="40" spans="1:8" outlineLevel="1" x14ac:dyDescent="0.3">
      <c r="A40" s="137" t="s">
        <v>85</v>
      </c>
      <c r="B40" s="89"/>
      <c r="E40" s="73"/>
      <c r="F40" s="116"/>
      <c r="G40" s="116"/>
      <c r="H40" s="116"/>
    </row>
    <row r="41" spans="1:8" ht="15" outlineLevel="1" thickBot="1" x14ac:dyDescent="0.35">
      <c r="A41" s="43" t="s">
        <v>50</v>
      </c>
      <c r="B41" s="90"/>
      <c r="E41" s="73"/>
      <c r="F41" s="115"/>
      <c r="G41" s="115"/>
      <c r="H41" s="115"/>
    </row>
    <row r="42" spans="1:8" ht="15" outlineLevel="1" thickBot="1" x14ac:dyDescent="0.35">
      <c r="A42" s="45" t="s">
        <v>51</v>
      </c>
      <c r="B42" s="46"/>
      <c r="E42" s="73"/>
      <c r="F42" s="176">
        <f>B42</f>
        <v>0</v>
      </c>
      <c r="G42" s="176">
        <f>IF($B$9="RTO/ Charity/ Not for Profit",F42*100%,F42*80%)</f>
        <v>0</v>
      </c>
      <c r="H42" s="176">
        <f t="shared" si="0"/>
        <v>0</v>
      </c>
    </row>
    <row r="43" spans="1:8" ht="15" outlineLevel="1" thickBot="1" x14ac:dyDescent="0.35">
      <c r="A43" s="47"/>
      <c r="B43" s="48"/>
      <c r="E43" s="73"/>
      <c r="F43" s="115"/>
      <c r="G43" s="115"/>
      <c r="H43" s="115"/>
    </row>
    <row r="44" spans="1:8" outlineLevel="1" x14ac:dyDescent="0.3">
      <c r="A44" s="42" t="s">
        <v>48</v>
      </c>
      <c r="B44" s="88"/>
      <c r="E44" s="73"/>
      <c r="F44" s="1"/>
      <c r="G44" s="1"/>
      <c r="H44" s="1"/>
    </row>
    <row r="45" spans="1:8" outlineLevel="1" x14ac:dyDescent="0.3">
      <c r="A45" s="43" t="s">
        <v>82</v>
      </c>
      <c r="B45" s="89"/>
      <c r="E45" s="73"/>
      <c r="F45" s="115"/>
      <c r="G45" s="115"/>
      <c r="H45" s="115"/>
    </row>
    <row r="46" spans="1:8" outlineLevel="1" x14ac:dyDescent="0.3">
      <c r="A46" s="43" t="s">
        <v>83</v>
      </c>
      <c r="B46" s="89"/>
      <c r="E46" s="73"/>
      <c r="F46" s="115"/>
      <c r="G46" s="115"/>
      <c r="H46" s="115"/>
    </row>
    <row r="47" spans="1:8" outlineLevel="1" x14ac:dyDescent="0.3">
      <c r="A47" s="136" t="s">
        <v>84</v>
      </c>
      <c r="B47" s="89"/>
      <c r="E47" s="73"/>
      <c r="F47" s="115"/>
      <c r="G47" s="115"/>
      <c r="H47" s="115"/>
    </row>
    <row r="48" spans="1:8" outlineLevel="1" x14ac:dyDescent="0.3">
      <c r="A48" s="137" t="s">
        <v>85</v>
      </c>
      <c r="B48" s="89"/>
      <c r="E48" s="73"/>
      <c r="F48" s="116"/>
      <c r="G48" s="116"/>
      <c r="H48" s="116"/>
    </row>
    <row r="49" spans="1:8" ht="15" outlineLevel="1" thickBot="1" x14ac:dyDescent="0.35">
      <c r="A49" s="43" t="s">
        <v>50</v>
      </c>
      <c r="B49" s="90"/>
      <c r="E49" s="73"/>
      <c r="F49" s="115"/>
      <c r="G49" s="115"/>
      <c r="H49" s="115"/>
    </row>
    <row r="50" spans="1:8" ht="15" outlineLevel="1" thickBot="1" x14ac:dyDescent="0.35">
      <c r="A50" s="45" t="s">
        <v>51</v>
      </c>
      <c r="B50" s="46"/>
      <c r="E50" s="73"/>
      <c r="F50" s="176">
        <f>B50</f>
        <v>0</v>
      </c>
      <c r="G50" s="176">
        <f>IF($B$9="RTO/ Charity/ Not for Profit",F50*100%,F50*80%)</f>
        <v>0</v>
      </c>
      <c r="H50" s="176">
        <f t="shared" si="0"/>
        <v>0</v>
      </c>
    </row>
    <row r="51" spans="1:8" ht="15" outlineLevel="1" thickBot="1" x14ac:dyDescent="0.35">
      <c r="A51" s="47"/>
      <c r="B51" s="48"/>
      <c r="E51" s="73"/>
      <c r="F51" s="115"/>
      <c r="G51" s="115"/>
      <c r="H51" s="115"/>
    </row>
    <row r="52" spans="1:8" outlineLevel="1" x14ac:dyDescent="0.3">
      <c r="A52" s="42" t="s">
        <v>48</v>
      </c>
      <c r="B52" s="88"/>
      <c r="E52" s="73"/>
      <c r="F52" s="1"/>
      <c r="G52" s="1"/>
      <c r="H52" s="1"/>
    </row>
    <row r="53" spans="1:8" outlineLevel="1" x14ac:dyDescent="0.3">
      <c r="A53" s="43" t="s">
        <v>82</v>
      </c>
      <c r="B53" s="89"/>
      <c r="E53" s="73"/>
      <c r="F53" s="115"/>
      <c r="G53" s="115"/>
      <c r="H53" s="115"/>
    </row>
    <row r="54" spans="1:8" outlineLevel="1" x14ac:dyDescent="0.3">
      <c r="A54" s="43" t="s">
        <v>83</v>
      </c>
      <c r="B54" s="89"/>
      <c r="E54" s="73"/>
      <c r="F54" s="115"/>
      <c r="G54" s="115"/>
      <c r="H54" s="115"/>
    </row>
    <row r="55" spans="1:8" outlineLevel="1" x14ac:dyDescent="0.3">
      <c r="A55" s="136" t="s">
        <v>84</v>
      </c>
      <c r="B55" s="89"/>
      <c r="E55" s="73"/>
      <c r="F55" s="115"/>
      <c r="G55" s="115"/>
      <c r="H55" s="115"/>
    </row>
    <row r="56" spans="1:8" outlineLevel="1" x14ac:dyDescent="0.3">
      <c r="A56" s="137" t="s">
        <v>85</v>
      </c>
      <c r="B56" s="89"/>
      <c r="E56" s="73"/>
      <c r="F56" s="116"/>
      <c r="G56" s="116"/>
      <c r="H56" s="116"/>
    </row>
    <row r="57" spans="1:8" ht="15" outlineLevel="1" thickBot="1" x14ac:dyDescent="0.35">
      <c r="A57" s="43" t="s">
        <v>50</v>
      </c>
      <c r="B57" s="90"/>
      <c r="E57" s="73"/>
      <c r="F57" s="115"/>
      <c r="G57" s="115"/>
      <c r="H57" s="115"/>
    </row>
    <row r="58" spans="1:8" ht="15" outlineLevel="1" thickBot="1" x14ac:dyDescent="0.35">
      <c r="A58" s="45" t="s">
        <v>51</v>
      </c>
      <c r="B58" s="46"/>
      <c r="E58" s="73"/>
      <c r="F58" s="176">
        <f>B58</f>
        <v>0</v>
      </c>
      <c r="G58" s="176">
        <f>IF($B$9="RTO/ Charity/ Not for Profit",F58*100%,F58*80%)</f>
        <v>0</v>
      </c>
      <c r="H58" s="176">
        <f t="shared" si="0"/>
        <v>0</v>
      </c>
    </row>
    <row r="59" spans="1:8" x14ac:dyDescent="0.3">
      <c r="A59" s="47"/>
      <c r="B59" s="48"/>
      <c r="E59" s="73"/>
      <c r="F59" s="115"/>
      <c r="G59" s="115"/>
      <c r="H59" s="115"/>
    </row>
    <row r="60" spans="1:8" ht="21" customHeight="1" x14ac:dyDescent="0.35">
      <c r="A60" s="138" t="s">
        <v>86</v>
      </c>
      <c r="B60" s="139"/>
      <c r="E60" s="73"/>
      <c r="F60" s="115"/>
      <c r="G60" s="115"/>
      <c r="H60" s="115"/>
    </row>
    <row r="61" spans="1:8" x14ac:dyDescent="0.3">
      <c r="A61" s="28" t="s">
        <v>87</v>
      </c>
      <c r="B61" s="27"/>
      <c r="E61" s="73"/>
      <c r="F61" s="115"/>
      <c r="G61" s="115"/>
      <c r="H61" s="115"/>
    </row>
    <row r="62" spans="1:8" outlineLevel="1" x14ac:dyDescent="0.3">
      <c r="A62" s="42" t="s">
        <v>48</v>
      </c>
      <c r="B62" s="88"/>
      <c r="E62" s="73"/>
      <c r="F62" s="1"/>
      <c r="G62" s="1"/>
      <c r="H62" s="1"/>
    </row>
    <row r="63" spans="1:8" outlineLevel="1" x14ac:dyDescent="0.3">
      <c r="A63" s="43" t="s">
        <v>82</v>
      </c>
      <c r="B63" s="89"/>
      <c r="E63" s="73"/>
      <c r="F63" s="115"/>
      <c r="G63" s="115"/>
      <c r="H63" s="115"/>
    </row>
    <row r="64" spans="1:8" outlineLevel="1" x14ac:dyDescent="0.3">
      <c r="A64" s="43" t="s">
        <v>83</v>
      </c>
      <c r="B64" s="89"/>
      <c r="E64" s="73"/>
      <c r="F64" s="115"/>
      <c r="G64" s="115"/>
      <c r="H64" s="115"/>
    </row>
    <row r="65" spans="1:8" outlineLevel="1" x14ac:dyDescent="0.3">
      <c r="A65" s="136" t="s">
        <v>84</v>
      </c>
      <c r="B65" s="89"/>
      <c r="E65" s="73"/>
      <c r="F65" s="115"/>
      <c r="G65" s="115"/>
      <c r="H65" s="115"/>
    </row>
    <row r="66" spans="1:8" outlineLevel="1" x14ac:dyDescent="0.3">
      <c r="A66" s="137" t="s">
        <v>85</v>
      </c>
      <c r="B66" s="89"/>
      <c r="E66" s="73"/>
      <c r="F66" s="116"/>
      <c r="G66" s="116"/>
      <c r="H66" s="116"/>
    </row>
    <row r="67" spans="1:8" ht="15" outlineLevel="1" thickBot="1" x14ac:dyDescent="0.35">
      <c r="A67" s="43" t="s">
        <v>50</v>
      </c>
      <c r="B67" s="90"/>
      <c r="E67" s="73"/>
      <c r="F67" s="115"/>
      <c r="G67" s="115"/>
      <c r="H67" s="115"/>
    </row>
    <row r="68" spans="1:8" ht="15" outlineLevel="1" thickBot="1" x14ac:dyDescent="0.35">
      <c r="A68" s="45" t="s">
        <v>51</v>
      </c>
      <c r="B68" s="46"/>
      <c r="E68" s="73"/>
      <c r="F68" s="176">
        <f>B68</f>
        <v>0</v>
      </c>
      <c r="G68" s="176">
        <f>IF($B$9="RTO/ Charity/ Not for Profit",F68*100%,F68*80%)</f>
        <v>0</v>
      </c>
      <c r="H68" s="176">
        <f t="shared" si="0"/>
        <v>0</v>
      </c>
    </row>
    <row r="69" spans="1:8" ht="15" outlineLevel="1" thickBot="1" x14ac:dyDescent="0.35">
      <c r="A69" s="47"/>
      <c r="B69" s="48"/>
      <c r="E69" s="73"/>
      <c r="F69" s="115"/>
      <c r="G69" s="115"/>
      <c r="H69" s="115"/>
    </row>
    <row r="70" spans="1:8" outlineLevel="1" x14ac:dyDescent="0.3">
      <c r="A70" s="42" t="s">
        <v>48</v>
      </c>
      <c r="B70" s="88"/>
      <c r="E70" s="73"/>
      <c r="F70" s="1"/>
      <c r="G70" s="1"/>
      <c r="H70" s="1"/>
    </row>
    <row r="71" spans="1:8" outlineLevel="1" x14ac:dyDescent="0.3">
      <c r="A71" s="43" t="s">
        <v>82</v>
      </c>
      <c r="B71" s="89"/>
      <c r="E71" s="73"/>
      <c r="F71" s="115"/>
      <c r="G71" s="115"/>
      <c r="H71" s="115"/>
    </row>
    <row r="72" spans="1:8" outlineLevel="1" x14ac:dyDescent="0.3">
      <c r="A72" s="43" t="s">
        <v>83</v>
      </c>
      <c r="B72" s="89"/>
      <c r="E72" s="73"/>
      <c r="F72" s="115"/>
      <c r="G72" s="115"/>
      <c r="H72" s="115"/>
    </row>
    <row r="73" spans="1:8" outlineLevel="1" x14ac:dyDescent="0.3">
      <c r="A73" s="136" t="s">
        <v>84</v>
      </c>
      <c r="B73" s="89"/>
      <c r="E73" s="73"/>
      <c r="F73" s="115"/>
      <c r="G73" s="115"/>
      <c r="H73" s="115"/>
    </row>
    <row r="74" spans="1:8" outlineLevel="1" x14ac:dyDescent="0.3">
      <c r="A74" s="137" t="s">
        <v>85</v>
      </c>
      <c r="B74" s="89"/>
      <c r="E74" s="73"/>
      <c r="F74" s="1"/>
      <c r="G74" s="1"/>
      <c r="H74" s="1"/>
    </row>
    <row r="75" spans="1:8" ht="15" outlineLevel="1" thickBot="1" x14ac:dyDescent="0.35">
      <c r="A75" s="43" t="s">
        <v>50</v>
      </c>
      <c r="B75" s="90"/>
      <c r="E75" s="73"/>
      <c r="F75" s="1"/>
      <c r="G75" s="1"/>
      <c r="H75" s="1"/>
    </row>
    <row r="76" spans="1:8" ht="15" outlineLevel="1" thickBot="1" x14ac:dyDescent="0.35">
      <c r="A76" s="45" t="s">
        <v>51</v>
      </c>
      <c r="B76" s="46"/>
      <c r="E76" s="73"/>
      <c r="F76" s="176">
        <f>B76</f>
        <v>0</v>
      </c>
      <c r="G76" s="176">
        <f>IF($B$9="RTO/ Charity/ Not for Profit",F76*100%,F76*80%)</f>
        <v>0</v>
      </c>
      <c r="H76" s="176">
        <f t="shared" si="0"/>
        <v>0</v>
      </c>
    </row>
    <row r="77" spans="1:8" ht="15" thickBot="1" x14ac:dyDescent="0.35">
      <c r="A77" s="47"/>
      <c r="B77" s="48"/>
      <c r="E77" s="73"/>
      <c r="F77" s="115"/>
      <c r="G77" s="115"/>
      <c r="H77" s="115"/>
    </row>
    <row r="78" spans="1:8" ht="15" thickBot="1" x14ac:dyDescent="0.35">
      <c r="A78" s="47"/>
      <c r="B78" s="48"/>
      <c r="E78" s="73"/>
      <c r="F78" s="122" t="s">
        <v>52</v>
      </c>
      <c r="G78" s="122"/>
      <c r="H78" s="122"/>
    </row>
    <row r="79" spans="1:8" ht="15" thickBot="1" x14ac:dyDescent="0.35">
      <c r="A79" s="47"/>
      <c r="B79" s="48"/>
      <c r="E79" s="73"/>
      <c r="F79" s="123">
        <f>SUM(F18,F23,F28,F33,F42,F50,F58,F68,F76)</f>
        <v>0</v>
      </c>
      <c r="G79" s="123">
        <f>IF($B$9="RTO/ Charity/ Not for Profit",F79*100%,F79*80%)</f>
        <v>0</v>
      </c>
      <c r="H79" s="123">
        <f t="shared" ref="H79" si="1">F79-G79</f>
        <v>0</v>
      </c>
    </row>
    <row r="80" spans="1:8" ht="18.600000000000001" thickBot="1" x14ac:dyDescent="0.4">
      <c r="A80" s="26" t="s">
        <v>88</v>
      </c>
      <c r="B80" s="47"/>
      <c r="D80" s="23"/>
      <c r="E80" s="73"/>
      <c r="F80" s="115"/>
      <c r="G80" s="115"/>
      <c r="H80" s="115"/>
    </row>
    <row r="81" spans="1:8" x14ac:dyDescent="0.3">
      <c r="A81" s="79" t="s">
        <v>54</v>
      </c>
      <c r="B81" s="140" t="s">
        <v>55</v>
      </c>
      <c r="D81" s="23"/>
      <c r="E81" s="73"/>
      <c r="F81" s="115"/>
      <c r="G81" s="115"/>
      <c r="H81" s="115"/>
    </row>
    <row r="82" spans="1:8" x14ac:dyDescent="0.3">
      <c r="A82" s="167"/>
      <c r="B82" s="44">
        <v>0</v>
      </c>
      <c r="D82" s="23"/>
      <c r="E82" s="73"/>
      <c r="F82" s="115"/>
      <c r="G82" s="115"/>
      <c r="H82" s="115"/>
    </row>
    <row r="83" spans="1:8" ht="15" thickBot="1" x14ac:dyDescent="0.35">
      <c r="A83" s="167"/>
      <c r="B83" s="44">
        <v>0</v>
      </c>
      <c r="D83" s="23"/>
      <c r="E83" s="73"/>
      <c r="F83" s="115"/>
      <c r="G83" s="115"/>
      <c r="H83" s="115"/>
    </row>
    <row r="84" spans="1:8" ht="15" thickBot="1" x14ac:dyDescent="0.35">
      <c r="A84" s="167"/>
      <c r="B84" s="44">
        <v>0</v>
      </c>
      <c r="D84" s="23"/>
      <c r="E84" s="73"/>
      <c r="F84" s="122" t="s">
        <v>89</v>
      </c>
      <c r="G84" s="122"/>
      <c r="H84" s="122"/>
    </row>
    <row r="85" spans="1:8" ht="15" thickBot="1" x14ac:dyDescent="0.35">
      <c r="A85" s="168"/>
      <c r="B85" s="46">
        <v>0</v>
      </c>
      <c r="D85" s="23"/>
      <c r="E85" s="73"/>
      <c r="F85" s="123">
        <f>SUM(B82:B85)</f>
        <v>0</v>
      </c>
      <c r="G85" s="123">
        <f>IF($B$9="RTO/ Charity/ Not for Profit",F85*100%,F85*80%)</f>
        <v>0</v>
      </c>
      <c r="H85" s="123">
        <f t="shared" ref="H85:H106" si="2">F85-G85</f>
        <v>0</v>
      </c>
    </row>
    <row r="86" spans="1:8" x14ac:dyDescent="0.3">
      <c r="A86" s="47"/>
      <c r="B86" s="47"/>
      <c r="D86" s="23"/>
      <c r="E86" s="73"/>
      <c r="F86" s="115"/>
      <c r="G86" s="115"/>
      <c r="H86" s="115"/>
    </row>
    <row r="87" spans="1:8" ht="18.600000000000001" thickBot="1" x14ac:dyDescent="0.4">
      <c r="A87" s="26" t="s">
        <v>90</v>
      </c>
      <c r="B87" s="47"/>
      <c r="D87" s="23"/>
      <c r="E87" s="73"/>
      <c r="F87" s="115"/>
      <c r="G87" s="115"/>
      <c r="H87" s="115"/>
    </row>
    <row r="88" spans="1:8" x14ac:dyDescent="0.3">
      <c r="A88" s="79" t="s">
        <v>54</v>
      </c>
      <c r="B88" s="140" t="s">
        <v>55</v>
      </c>
      <c r="D88" s="23"/>
      <c r="E88" s="73"/>
      <c r="F88" s="115"/>
      <c r="G88" s="115"/>
      <c r="H88" s="115"/>
    </row>
    <row r="89" spans="1:8" x14ac:dyDescent="0.3">
      <c r="A89" s="167"/>
      <c r="B89" s="44">
        <v>0</v>
      </c>
      <c r="D89" s="23"/>
      <c r="E89" s="73"/>
      <c r="F89" s="115"/>
      <c r="G89" s="115"/>
      <c r="H89" s="115"/>
    </row>
    <row r="90" spans="1:8" ht="15" thickBot="1" x14ac:dyDescent="0.35">
      <c r="A90" s="167"/>
      <c r="B90" s="44">
        <v>0</v>
      </c>
      <c r="D90" s="23"/>
      <c r="E90" s="73"/>
      <c r="F90" s="115"/>
      <c r="G90" s="115"/>
      <c r="H90" s="115"/>
    </row>
    <row r="91" spans="1:8" ht="15" thickBot="1" x14ac:dyDescent="0.35">
      <c r="A91" s="167"/>
      <c r="B91" s="44">
        <v>0</v>
      </c>
      <c r="D91" s="23"/>
      <c r="E91" s="73"/>
      <c r="F91" s="122" t="s">
        <v>91</v>
      </c>
      <c r="G91" s="122"/>
      <c r="H91" s="122"/>
    </row>
    <row r="92" spans="1:8" ht="15" thickBot="1" x14ac:dyDescent="0.35">
      <c r="A92" s="168"/>
      <c r="B92" s="46">
        <v>0</v>
      </c>
      <c r="D92" s="23"/>
      <c r="E92" s="73"/>
      <c r="F92" s="123">
        <f>SUM(B89:B92)</f>
        <v>0</v>
      </c>
      <c r="G92" s="123">
        <f>IF($B$9="RTO/ Charity/ Not for Profit",F92*100%,F92*80%)</f>
        <v>0</v>
      </c>
      <c r="H92" s="123">
        <f t="shared" si="2"/>
        <v>0</v>
      </c>
    </row>
    <row r="93" spans="1:8" x14ac:dyDescent="0.3">
      <c r="A93" s="47"/>
      <c r="B93" s="47"/>
      <c r="D93" s="23"/>
      <c r="E93" s="73"/>
      <c r="F93" s="115"/>
      <c r="G93" s="115"/>
      <c r="H93" s="115"/>
    </row>
    <row r="94" spans="1:8" ht="18.600000000000001" thickBot="1" x14ac:dyDescent="0.4">
      <c r="A94" s="26" t="s">
        <v>57</v>
      </c>
      <c r="B94" s="47"/>
      <c r="D94" s="23"/>
      <c r="E94" s="73"/>
      <c r="F94" s="115"/>
      <c r="G94" s="115"/>
      <c r="H94" s="115"/>
    </row>
    <row r="95" spans="1:8" x14ac:dyDescent="0.3">
      <c r="A95" s="79" t="s">
        <v>54</v>
      </c>
      <c r="B95" s="140" t="s">
        <v>55</v>
      </c>
      <c r="D95" s="23"/>
      <c r="E95" s="73"/>
      <c r="F95" s="115"/>
      <c r="G95" s="115"/>
      <c r="H95" s="115"/>
    </row>
    <row r="96" spans="1:8" x14ac:dyDescent="0.3">
      <c r="A96" s="167"/>
      <c r="B96" s="44">
        <v>0</v>
      </c>
      <c r="D96" s="23"/>
      <c r="E96" s="73"/>
      <c r="F96" s="115"/>
      <c r="G96" s="115"/>
      <c r="H96" s="115"/>
    </row>
    <row r="97" spans="1:15" ht="15" thickBot="1" x14ac:dyDescent="0.35">
      <c r="A97" s="167"/>
      <c r="B97" s="44">
        <v>0</v>
      </c>
      <c r="D97" s="23"/>
      <c r="E97" s="73"/>
      <c r="F97" s="115"/>
      <c r="G97" s="115"/>
      <c r="H97" s="115"/>
    </row>
    <row r="98" spans="1:15" ht="15" thickBot="1" x14ac:dyDescent="0.35">
      <c r="A98" s="167"/>
      <c r="B98" s="44">
        <v>0</v>
      </c>
      <c r="D98" s="23"/>
      <c r="E98" s="73"/>
      <c r="F98" s="122" t="s">
        <v>92</v>
      </c>
      <c r="G98" s="122"/>
      <c r="H98" s="122"/>
    </row>
    <row r="99" spans="1:15" ht="15" thickBot="1" x14ac:dyDescent="0.35">
      <c r="A99" s="168"/>
      <c r="B99" s="46">
        <v>0</v>
      </c>
      <c r="D99" s="23"/>
      <c r="E99" s="73"/>
      <c r="F99" s="123">
        <f>SUM(B96:B99)</f>
        <v>0</v>
      </c>
      <c r="G99" s="123">
        <f>IF($B$9="RTO/ Charity/ Not for Profit",F99*100%,F99*80%)</f>
        <v>0</v>
      </c>
      <c r="H99" s="123">
        <f t="shared" si="2"/>
        <v>0</v>
      </c>
    </row>
    <row r="100" spans="1:15" x14ac:dyDescent="0.3">
      <c r="A100" s="47"/>
      <c r="B100" s="47"/>
      <c r="C100" s="47"/>
      <c r="D100" s="23"/>
      <c r="E100" s="73"/>
      <c r="F100" s="72"/>
      <c r="G100" s="72"/>
      <c r="H100" s="72"/>
    </row>
    <row r="101" spans="1:15" ht="18.600000000000001" thickBot="1" x14ac:dyDescent="0.4">
      <c r="A101" s="96" t="s">
        <v>93</v>
      </c>
      <c r="D101" s="23"/>
      <c r="E101" s="73"/>
      <c r="F101" s="115"/>
      <c r="G101" s="115"/>
      <c r="H101" s="115"/>
    </row>
    <row r="102" spans="1:15" x14ac:dyDescent="0.3">
      <c r="A102" s="79" t="s">
        <v>60</v>
      </c>
      <c r="B102" s="140" t="s">
        <v>55</v>
      </c>
      <c r="C102" s="47"/>
      <c r="D102" s="23"/>
      <c r="E102" s="73"/>
      <c r="F102" s="72"/>
      <c r="G102" s="72"/>
      <c r="H102" s="72"/>
    </row>
    <row r="103" spans="1:15" x14ac:dyDescent="0.3">
      <c r="A103" s="95"/>
      <c r="B103" s="97">
        <v>0</v>
      </c>
      <c r="C103" s="47"/>
      <c r="D103" s="23"/>
      <c r="E103" s="73"/>
      <c r="F103" s="72"/>
      <c r="G103" s="72"/>
      <c r="H103" s="72"/>
    </row>
    <row r="104" spans="1:15" ht="15" thickBot="1" x14ac:dyDescent="0.35">
      <c r="A104" s="95"/>
      <c r="B104" s="44">
        <v>0</v>
      </c>
      <c r="C104" s="47"/>
      <c r="D104" s="23"/>
      <c r="E104" s="73"/>
      <c r="F104" s="72"/>
      <c r="G104" s="72"/>
      <c r="H104" s="72"/>
    </row>
    <row r="105" spans="1:15" ht="15" thickBot="1" x14ac:dyDescent="0.35">
      <c r="A105" s="95"/>
      <c r="B105" s="44">
        <v>0</v>
      </c>
      <c r="D105" s="23"/>
      <c r="E105" s="73"/>
      <c r="F105" s="122" t="s">
        <v>94</v>
      </c>
      <c r="G105" s="122"/>
      <c r="H105" s="122"/>
    </row>
    <row r="106" spans="1:15" ht="15" thickBot="1" x14ac:dyDescent="0.35">
      <c r="A106" s="100"/>
      <c r="B106" s="46">
        <v>0</v>
      </c>
      <c r="D106" s="23"/>
      <c r="E106" s="73"/>
      <c r="F106" s="123">
        <f>SUM(B103:B106)</f>
        <v>0</v>
      </c>
      <c r="G106" s="123">
        <f>IF($B$9="RTO/ Charity/ Not for Profit",F106*100%,F106*80%)</f>
        <v>0</v>
      </c>
      <c r="H106" s="123">
        <f t="shared" si="2"/>
        <v>0</v>
      </c>
    </row>
    <row r="107" spans="1:15" x14ac:dyDescent="0.3">
      <c r="D107" s="110"/>
      <c r="E107" s="73"/>
      <c r="F107" s="115"/>
      <c r="G107" s="115"/>
      <c r="H107" s="115"/>
    </row>
    <row r="108" spans="1:15" ht="18.600000000000001" thickBot="1" x14ac:dyDescent="0.4">
      <c r="A108" s="26" t="s">
        <v>95</v>
      </c>
      <c r="B108" s="47"/>
      <c r="D108" s="110"/>
      <c r="E108" s="73"/>
      <c r="F108" s="115"/>
      <c r="G108" s="115"/>
      <c r="H108" s="115"/>
    </row>
    <row r="109" spans="1:15" ht="15" thickBot="1" x14ac:dyDescent="0.35">
      <c r="A109" s="75" t="s">
        <v>96</v>
      </c>
      <c r="B109" s="76"/>
      <c r="C109" s="47"/>
      <c r="D109" s="47"/>
      <c r="E109" s="73"/>
      <c r="F109" s="122" t="s">
        <v>97</v>
      </c>
      <c r="G109" s="122"/>
      <c r="H109" s="122"/>
    </row>
    <row r="110" spans="1:15" ht="15" thickBot="1" x14ac:dyDescent="0.35">
      <c r="A110" s="23"/>
      <c r="B110" s="23"/>
      <c r="C110" s="47"/>
      <c r="D110" s="47"/>
      <c r="E110" s="73"/>
      <c r="F110" s="144"/>
      <c r="G110" s="144"/>
      <c r="H110" s="144"/>
    </row>
    <row r="111" spans="1:15" x14ac:dyDescent="0.3">
      <c r="A111" s="79" t="s">
        <v>98</v>
      </c>
      <c r="B111" s="103" t="s">
        <v>60</v>
      </c>
      <c r="C111" s="103" t="s">
        <v>99</v>
      </c>
      <c r="D111" s="104" t="s">
        <v>100</v>
      </c>
      <c r="E111" s="105" t="s">
        <v>101</v>
      </c>
      <c r="F111" s="119" t="s">
        <v>102</v>
      </c>
      <c r="G111" s="119"/>
      <c r="H111" s="119"/>
      <c r="O111" s="22"/>
    </row>
    <row r="112" spans="1:15" x14ac:dyDescent="0.3">
      <c r="A112" s="167"/>
      <c r="B112" s="98"/>
      <c r="C112" s="98"/>
      <c r="D112" s="99"/>
      <c r="E112" s="177">
        <v>0</v>
      </c>
      <c r="F112" s="120">
        <f>D112*E112</f>
        <v>0</v>
      </c>
      <c r="G112" s="120">
        <f>IF($B$9="RTO/ Charity/ Not for Profit",F112*100%,F112*100%)</f>
        <v>0</v>
      </c>
      <c r="H112" s="120">
        <f t="shared" ref="H112:H128" si="3">F112-G112</f>
        <v>0</v>
      </c>
      <c r="O112" s="22"/>
    </row>
    <row r="113" spans="1:15" x14ac:dyDescent="0.3">
      <c r="A113" s="167"/>
      <c r="B113" s="98"/>
      <c r="C113" s="98"/>
      <c r="D113" s="99"/>
      <c r="E113" s="177">
        <v>0</v>
      </c>
      <c r="F113" s="120">
        <f t="shared" ref="F113:F117" si="4">C113*E113</f>
        <v>0</v>
      </c>
      <c r="G113" s="120">
        <f t="shared" ref="G113:G117" si="5">IF($B$9="RTO/ Charity/ Not for Profit",F113*100%,F113*100%)</f>
        <v>0</v>
      </c>
      <c r="H113" s="120">
        <f t="shared" si="3"/>
        <v>0</v>
      </c>
      <c r="O113" s="22"/>
    </row>
    <row r="114" spans="1:15" x14ac:dyDescent="0.3">
      <c r="A114" s="167"/>
      <c r="B114" s="98"/>
      <c r="C114" s="98"/>
      <c r="D114" s="99"/>
      <c r="E114" s="177">
        <v>50</v>
      </c>
      <c r="F114" s="120">
        <f t="shared" si="4"/>
        <v>0</v>
      </c>
      <c r="G114" s="120">
        <f t="shared" si="5"/>
        <v>0</v>
      </c>
      <c r="H114" s="120">
        <f t="shared" si="3"/>
        <v>0</v>
      </c>
      <c r="O114" s="22"/>
    </row>
    <row r="115" spans="1:15" x14ac:dyDescent="0.3">
      <c r="A115" s="167"/>
      <c r="B115" s="98"/>
      <c r="C115" s="98"/>
      <c r="D115" s="99"/>
      <c r="E115" s="177">
        <v>0</v>
      </c>
      <c r="F115" s="120">
        <f t="shared" si="4"/>
        <v>0</v>
      </c>
      <c r="G115" s="120">
        <f t="shared" si="5"/>
        <v>0</v>
      </c>
      <c r="H115" s="120">
        <f t="shared" si="3"/>
        <v>0</v>
      </c>
      <c r="O115" s="22"/>
    </row>
    <row r="116" spans="1:15" x14ac:dyDescent="0.3">
      <c r="A116" s="167"/>
      <c r="B116" s="98"/>
      <c r="C116" s="98"/>
      <c r="D116" s="99"/>
      <c r="E116" s="177">
        <v>0</v>
      </c>
      <c r="F116" s="120">
        <f t="shared" si="4"/>
        <v>0</v>
      </c>
      <c r="G116" s="120">
        <f t="shared" si="5"/>
        <v>0</v>
      </c>
      <c r="H116" s="120">
        <f t="shared" si="3"/>
        <v>0</v>
      </c>
      <c r="O116" s="22"/>
    </row>
    <row r="117" spans="1:15" x14ac:dyDescent="0.3">
      <c r="A117" s="168"/>
      <c r="B117" s="101"/>
      <c r="C117" s="101"/>
      <c r="D117" s="102"/>
      <c r="E117" s="178">
        <v>0</v>
      </c>
      <c r="F117" s="121">
        <f t="shared" si="4"/>
        <v>0</v>
      </c>
      <c r="G117" s="120">
        <f t="shared" si="5"/>
        <v>0</v>
      </c>
      <c r="H117" s="121">
        <f t="shared" si="3"/>
        <v>0</v>
      </c>
      <c r="O117" s="22"/>
    </row>
    <row r="118" spans="1:15" x14ac:dyDescent="0.3">
      <c r="A118" s="48"/>
      <c r="B118" s="47"/>
      <c r="C118" s="47"/>
      <c r="D118" s="47"/>
      <c r="E118" s="106" t="s">
        <v>103</v>
      </c>
      <c r="F118" s="123">
        <f>SUM(F112:F117)</f>
        <v>0</v>
      </c>
      <c r="G118" s="123">
        <f>IF($B$9="RTO/ Charity/ Not for Profit",F118*100%,F118*100%)</f>
        <v>0</v>
      </c>
      <c r="H118" s="123">
        <f t="shared" si="3"/>
        <v>0</v>
      </c>
      <c r="O118" s="22"/>
    </row>
    <row r="119" spans="1:15" x14ac:dyDescent="0.3">
      <c r="A119" s="48"/>
      <c r="B119" s="47"/>
      <c r="C119" s="47"/>
      <c r="D119" s="47"/>
      <c r="E119" s="47"/>
      <c r="F119" s="116"/>
      <c r="G119" s="116"/>
      <c r="H119" s="116"/>
      <c r="O119" s="22"/>
    </row>
    <row r="120" spans="1:15" ht="18.600000000000001" thickBot="1" x14ac:dyDescent="0.4">
      <c r="A120" s="26" t="s">
        <v>104</v>
      </c>
      <c r="B120" s="47"/>
      <c r="C120" s="47"/>
      <c r="D120" s="47"/>
      <c r="E120" s="47"/>
      <c r="F120" s="122" t="s">
        <v>105</v>
      </c>
      <c r="G120" s="122"/>
      <c r="H120" s="122"/>
      <c r="O120" s="22"/>
    </row>
    <row r="121" spans="1:15" x14ac:dyDescent="0.3">
      <c r="A121" s="79" t="s">
        <v>106</v>
      </c>
      <c r="B121" s="103" t="s">
        <v>60</v>
      </c>
      <c r="C121" s="103" t="s">
        <v>99</v>
      </c>
      <c r="D121" s="104" t="s">
        <v>100</v>
      </c>
      <c r="E121" s="105" t="s">
        <v>66</v>
      </c>
      <c r="F121" s="119" t="s">
        <v>67</v>
      </c>
      <c r="G121" s="119"/>
      <c r="H121" s="119"/>
      <c r="O121" s="22"/>
    </row>
    <row r="122" spans="1:15" x14ac:dyDescent="0.3">
      <c r="A122" s="95"/>
      <c r="B122" s="98"/>
      <c r="C122" s="98"/>
      <c r="D122" s="99"/>
      <c r="E122" s="177">
        <v>0</v>
      </c>
      <c r="F122" s="120">
        <f>D122*E122</f>
        <v>0</v>
      </c>
      <c r="G122" s="120">
        <f>IF($B$9="RTO/ Charity/ Not for Profit",F122*100%,F122*80%)</f>
        <v>0</v>
      </c>
      <c r="H122" s="120">
        <f t="shared" si="3"/>
        <v>0</v>
      </c>
      <c r="O122" s="22"/>
    </row>
    <row r="123" spans="1:15" x14ac:dyDescent="0.3">
      <c r="A123" s="95"/>
      <c r="B123" s="98"/>
      <c r="C123" s="98"/>
      <c r="D123" s="99"/>
      <c r="E123" s="177">
        <v>0</v>
      </c>
      <c r="F123" s="120">
        <f t="shared" ref="F123:F127" si="6">C123*E123</f>
        <v>0</v>
      </c>
      <c r="G123" s="120">
        <f t="shared" ref="G123:G127" si="7">IF($B$9="RTO/ Charity/ Not for Profit",F123*100%,F123*80%)</f>
        <v>0</v>
      </c>
      <c r="H123" s="120">
        <f t="shared" si="3"/>
        <v>0</v>
      </c>
      <c r="O123" s="22"/>
    </row>
    <row r="124" spans="1:15" x14ac:dyDescent="0.3">
      <c r="A124" s="95"/>
      <c r="B124" s="98"/>
      <c r="C124" s="98"/>
      <c r="D124" s="99"/>
      <c r="E124" s="177">
        <v>0</v>
      </c>
      <c r="F124" s="120">
        <f t="shared" si="6"/>
        <v>0</v>
      </c>
      <c r="G124" s="120">
        <f t="shared" si="7"/>
        <v>0</v>
      </c>
      <c r="H124" s="120">
        <f t="shared" si="3"/>
        <v>0</v>
      </c>
      <c r="O124" s="22"/>
    </row>
    <row r="125" spans="1:15" x14ac:dyDescent="0.3">
      <c r="A125" s="95"/>
      <c r="B125" s="98"/>
      <c r="C125" s="98"/>
      <c r="D125" s="99"/>
      <c r="E125" s="177">
        <v>0</v>
      </c>
      <c r="F125" s="120">
        <f t="shared" si="6"/>
        <v>0</v>
      </c>
      <c r="G125" s="120">
        <f t="shared" si="7"/>
        <v>0</v>
      </c>
      <c r="H125" s="120">
        <f t="shared" si="3"/>
        <v>0</v>
      </c>
      <c r="O125" s="22"/>
    </row>
    <row r="126" spans="1:15" x14ac:dyDescent="0.3">
      <c r="A126" s="95"/>
      <c r="B126" s="98"/>
      <c r="C126" s="98"/>
      <c r="D126" s="99"/>
      <c r="E126" s="177">
        <v>0</v>
      </c>
      <c r="F126" s="120">
        <f t="shared" si="6"/>
        <v>0</v>
      </c>
      <c r="G126" s="120">
        <f t="shared" si="7"/>
        <v>0</v>
      </c>
      <c r="H126" s="120">
        <f t="shared" si="3"/>
        <v>0</v>
      </c>
      <c r="O126" s="22"/>
    </row>
    <row r="127" spans="1:15" ht="15" thickBot="1" x14ac:dyDescent="0.35">
      <c r="A127" s="100"/>
      <c r="B127" s="101"/>
      <c r="C127" s="101"/>
      <c r="D127" s="102"/>
      <c r="E127" s="178">
        <v>0</v>
      </c>
      <c r="F127" s="121">
        <f t="shared" si="6"/>
        <v>0</v>
      </c>
      <c r="G127" s="120">
        <f t="shared" si="7"/>
        <v>0</v>
      </c>
      <c r="H127" s="121">
        <f t="shared" si="3"/>
        <v>0</v>
      </c>
      <c r="O127" s="22"/>
    </row>
    <row r="128" spans="1:15" ht="15" thickBot="1" x14ac:dyDescent="0.35">
      <c r="A128" s="48"/>
      <c r="B128" s="47"/>
      <c r="C128" s="47"/>
      <c r="D128" s="23"/>
      <c r="E128" s="106" t="s">
        <v>45</v>
      </c>
      <c r="F128" s="123">
        <f>SUM(F122:F127)</f>
        <v>0</v>
      </c>
      <c r="G128" s="123">
        <f>IF($B$9="RTO/ Charity/ Not for Profit",F128*100%,F128*80%)</f>
        <v>0</v>
      </c>
      <c r="H128" s="123">
        <f t="shared" si="3"/>
        <v>0</v>
      </c>
    </row>
    <row r="129" spans="1:14" x14ac:dyDescent="0.3">
      <c r="A129" s="141"/>
      <c r="D129" s="110"/>
      <c r="E129" s="73"/>
      <c r="F129" s="73"/>
    </row>
    <row r="130" spans="1:14" ht="15" thickBot="1" x14ac:dyDescent="0.35">
      <c r="D130" s="110"/>
      <c r="E130" s="73"/>
      <c r="F130" s="73"/>
    </row>
    <row r="131" spans="1:14" s="133" customFormat="1" ht="36.6" thickBot="1" x14ac:dyDescent="0.35">
      <c r="A131" s="13"/>
      <c r="B131" s="14"/>
      <c r="C131" s="14"/>
      <c r="D131" s="14"/>
      <c r="E131" s="14"/>
      <c r="F131" s="14" t="s">
        <v>45</v>
      </c>
      <c r="G131" s="14" t="s">
        <v>46</v>
      </c>
      <c r="H131" s="15" t="s">
        <v>76</v>
      </c>
      <c r="I131" s="132"/>
      <c r="J131" s="132"/>
      <c r="K131" s="132"/>
      <c r="L131" s="132"/>
      <c r="M131" s="132"/>
      <c r="N131" s="132"/>
    </row>
    <row r="132" spans="1:14" s="142" customFormat="1" ht="18.600000000000001" thickBot="1" x14ac:dyDescent="0.35">
      <c r="A132" s="16" t="str">
        <f>"Total Partner Project Cost (@ "&amp;B7&amp;") £"</f>
        <v>Total Partner Project Cost (@ ) £</v>
      </c>
      <c r="B132" s="17"/>
      <c r="C132" s="17"/>
      <c r="D132" s="17"/>
      <c r="E132" s="18"/>
      <c r="F132" s="19">
        <f>F79+F85+F92+F99+F106+F118+F128</f>
        <v>0</v>
      </c>
      <c r="G132" s="19">
        <f>G79+G85+G92+G99+G106+G118+G128</f>
        <v>0</v>
      </c>
      <c r="H132" s="20">
        <f>H79+H85+H92+H99+H106+H118+H128</f>
        <v>0</v>
      </c>
    </row>
    <row r="133" spans="1:14" x14ac:dyDescent="0.3">
      <c r="E133" s="143"/>
    </row>
  </sheetData>
  <sheetProtection algorithmName="SHA-512" hashValue="4d30KaJovHbbXK37FS8yawpd68U8/sSPI7WHNpGx2r0Fp3DjnpZEBoLWHUERgxXaNMizmqWJJcHyUSWRHLJY6g==" saltValue="TyP6jhxVDnchlaDWEpsnWQ==" spinCount="100000" sheet="1" objects="1" scenarios="1" formatCells="0" formatColumns="0" formatRows="0" insertRows="0" selectLockedCells="1"/>
  <mergeCells count="1">
    <mergeCell ref="A1:H2"/>
  </mergeCells>
  <dataValidations count="1">
    <dataValidation allowBlank="1" showInputMessage="1" showErrorMessage="1" sqref="B53 B37 B45" xr:uid="{00000000-0002-0000-0000-000000000000}"/>
  </dataValidations>
  <pageMargins left="0.70866141732283472" right="0.31496062992125984" top="0.47244094488188981" bottom="0.27559055118110237" header="0.31496062992125984" footer="0.19685039370078741"/>
  <pageSetup paperSize="9" scale="5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'Dropdown List'!$A$11:$A$14</xm:f>
          </x14:formula1>
          <xm:sqref>B8</xm:sqref>
        </x14:dataValidation>
        <x14:dataValidation type="list" allowBlank="1" showInputMessage="1" showErrorMessage="1" xr:uid="{00000000-0002-0000-0000-000005000000}">
          <x14:formula1>
            <xm:f>'Dropdown List'!$A$20:$A$21</xm:f>
          </x14:formula1>
          <xm:sqref>B9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9FA82-52F0-4C88-8229-CB43EF82028C}">
  <sheetPr>
    <tabColor rgb="FF00A79D"/>
  </sheetPr>
  <dimension ref="A1:O133"/>
  <sheetViews>
    <sheetView zoomScale="70" zoomScaleNormal="70" workbookViewId="0">
      <pane xSplit="2" ySplit="13" topLeftCell="C104" activePane="bottomRight" state="frozen"/>
      <selection pane="topRight" activeCell="C16" sqref="C16"/>
      <selection pane="bottomLeft" activeCell="C16" sqref="C16"/>
      <selection pane="bottomRight" activeCell="D124" sqref="D124"/>
    </sheetView>
  </sheetViews>
  <sheetFormatPr defaultColWidth="9.109375" defaultRowHeight="14.4" outlineLevelRow="1" outlineLevelCol="1" x14ac:dyDescent="0.3"/>
  <cols>
    <col min="1" max="1" width="51" style="22" customWidth="1"/>
    <col min="2" max="2" width="42.6640625" style="22" customWidth="1"/>
    <col min="3" max="3" width="31.44140625" style="22" customWidth="1" outlineLevel="1"/>
    <col min="4" max="4" width="37.109375" style="22" customWidth="1" outlineLevel="1"/>
    <col min="5" max="5" width="44.5546875" style="22" bestFit="1" customWidth="1" outlineLevel="1"/>
    <col min="6" max="8" width="36.5546875" style="22" customWidth="1"/>
    <col min="9" max="14" width="9.109375" style="22"/>
    <col min="15" max="16384" width="9.109375" style="23"/>
  </cols>
  <sheetData>
    <row r="1" spans="1:8" ht="15" customHeight="1" x14ac:dyDescent="0.3">
      <c r="A1" s="192" t="str">
        <f>"Henry Royce "&amp;'Project Total'!B2&amp;" - Research Organisation Costings document (2)"</f>
        <v>Henry Royce RICP (Royce Industrial Collaboration Programme) - Research Organisation Costings document (2)</v>
      </c>
      <c r="B1" s="193"/>
      <c r="C1" s="193"/>
      <c r="D1" s="193"/>
      <c r="E1" s="193"/>
      <c r="F1" s="193"/>
      <c r="G1" s="193"/>
      <c r="H1" s="193"/>
    </row>
    <row r="2" spans="1:8" ht="25.5" customHeight="1" thickBot="1" x14ac:dyDescent="0.35">
      <c r="A2" s="194"/>
      <c r="B2" s="195"/>
      <c r="C2" s="195"/>
      <c r="D2" s="195"/>
      <c r="E2" s="195"/>
      <c r="F2" s="195"/>
      <c r="G2" s="195"/>
      <c r="H2" s="195"/>
    </row>
    <row r="3" spans="1:8" ht="24.75" customHeight="1" thickBot="1" x14ac:dyDescent="0.35">
      <c r="E3" s="73"/>
      <c r="F3" s="74"/>
      <c r="G3" s="74"/>
      <c r="H3" s="74"/>
    </row>
    <row r="4" spans="1:8" ht="15" thickBot="1" x14ac:dyDescent="0.35">
      <c r="A4" s="75" t="s">
        <v>37</v>
      </c>
      <c r="B4" s="76"/>
      <c r="C4" s="77" t="s">
        <v>35</v>
      </c>
      <c r="D4" s="78"/>
    </row>
    <row r="5" spans="1:8" x14ac:dyDescent="0.3">
      <c r="A5" s="73"/>
      <c r="B5" s="73"/>
    </row>
    <row r="6" spans="1:8" ht="18.600000000000001" thickBot="1" x14ac:dyDescent="0.4">
      <c r="A6" s="26" t="s">
        <v>18</v>
      </c>
      <c r="B6" s="47"/>
      <c r="F6" s="26" t="s">
        <v>39</v>
      </c>
    </row>
    <row r="7" spans="1:8" ht="15.6" outlineLevel="1" x14ac:dyDescent="0.3">
      <c r="A7" s="29" t="s">
        <v>72</v>
      </c>
      <c r="B7" s="80"/>
      <c r="F7" s="83" t="s">
        <v>40</v>
      </c>
      <c r="G7" s="83"/>
      <c r="H7" s="83"/>
    </row>
    <row r="8" spans="1:8" ht="14.25" customHeight="1" outlineLevel="1" x14ac:dyDescent="0.3">
      <c r="A8" s="31" t="s">
        <v>39</v>
      </c>
      <c r="B8" s="33"/>
      <c r="C8" s="81"/>
      <c r="F8" s="83" t="s">
        <v>73</v>
      </c>
      <c r="G8" s="83"/>
      <c r="H8" s="83"/>
    </row>
    <row r="9" spans="1:8" ht="14.25" customHeight="1" outlineLevel="1" x14ac:dyDescent="0.3">
      <c r="A9" s="31" t="s">
        <v>74</v>
      </c>
      <c r="B9" s="33"/>
      <c r="C9" s="81"/>
      <c r="F9" s="83" t="s">
        <v>43</v>
      </c>
      <c r="G9" s="83"/>
      <c r="H9" s="83"/>
    </row>
    <row r="10" spans="1:8" ht="15" customHeight="1" outlineLevel="1" x14ac:dyDescent="0.3">
      <c r="A10" s="31" t="s">
        <v>23</v>
      </c>
      <c r="B10" s="36"/>
      <c r="C10" s="82"/>
      <c r="G10" s="83"/>
      <c r="H10" s="83"/>
    </row>
    <row r="11" spans="1:8" ht="15" customHeight="1" outlineLevel="1" thickBot="1" x14ac:dyDescent="0.35">
      <c r="A11" s="37" t="s">
        <v>24</v>
      </c>
      <c r="B11" s="85"/>
      <c r="C11" s="86"/>
      <c r="D11" s="23"/>
    </row>
    <row r="12" spans="1:8" x14ac:dyDescent="0.3">
      <c r="A12" s="39"/>
      <c r="B12" s="39"/>
      <c r="C12" s="39"/>
      <c r="D12" s="39"/>
    </row>
    <row r="13" spans="1:8" ht="21" customHeight="1" x14ac:dyDescent="0.35">
      <c r="A13" s="26" t="s">
        <v>75</v>
      </c>
      <c r="B13" s="40"/>
      <c r="C13" s="40"/>
      <c r="E13" s="73"/>
      <c r="F13" s="87" t="s">
        <v>45</v>
      </c>
      <c r="G13" s="87" t="s">
        <v>46</v>
      </c>
      <c r="H13" s="87" t="s">
        <v>76</v>
      </c>
    </row>
    <row r="14" spans="1:8" ht="15" thickBot="1" x14ac:dyDescent="0.35">
      <c r="A14" s="27" t="s">
        <v>77</v>
      </c>
      <c r="B14" s="41"/>
      <c r="E14" s="73"/>
      <c r="F14" s="115"/>
      <c r="G14" s="1"/>
      <c r="H14" s="1"/>
    </row>
    <row r="15" spans="1:8" outlineLevel="1" x14ac:dyDescent="0.3">
      <c r="A15" s="42" t="s">
        <v>78</v>
      </c>
      <c r="B15" s="88"/>
      <c r="E15" s="73"/>
      <c r="F15" s="1"/>
      <c r="G15" s="1"/>
      <c r="H15" s="1"/>
    </row>
    <row r="16" spans="1:8" outlineLevel="1" x14ac:dyDescent="0.3">
      <c r="A16" s="43" t="s">
        <v>79</v>
      </c>
      <c r="B16" s="89"/>
      <c r="E16" s="73"/>
      <c r="F16" s="116"/>
      <c r="G16" s="1"/>
      <c r="H16" s="1"/>
    </row>
    <row r="17" spans="1:14" ht="15" outlineLevel="1" thickBot="1" x14ac:dyDescent="0.35">
      <c r="A17" s="43" t="s">
        <v>50</v>
      </c>
      <c r="B17" s="90"/>
      <c r="E17" s="73"/>
      <c r="F17" s="116"/>
      <c r="G17" s="1"/>
      <c r="H17" s="1"/>
    </row>
    <row r="18" spans="1:14" ht="15" outlineLevel="1" thickBot="1" x14ac:dyDescent="0.35">
      <c r="A18" s="45" t="s">
        <v>51</v>
      </c>
      <c r="B18" s="46"/>
      <c r="E18" s="73"/>
      <c r="F18" s="176">
        <f>B18</f>
        <v>0</v>
      </c>
      <c r="G18" s="176">
        <f>IF($B$9="RTO/ Charity/ Not for Profit",F18*100%,F18*80%)</f>
        <v>0</v>
      </c>
      <c r="H18" s="176">
        <f>F18-G18</f>
        <v>0</v>
      </c>
    </row>
    <row r="19" spans="1:14" ht="15" outlineLevel="1" thickBot="1" x14ac:dyDescent="0.35">
      <c r="A19" s="47"/>
      <c r="B19" s="48"/>
      <c r="E19" s="73"/>
      <c r="F19" s="115"/>
      <c r="G19" s="115"/>
      <c r="H19" s="115"/>
    </row>
    <row r="20" spans="1:14" s="91" customFormat="1" outlineLevel="1" x14ac:dyDescent="0.3">
      <c r="A20" s="42" t="s">
        <v>80</v>
      </c>
      <c r="B20" s="88"/>
      <c r="E20" s="135"/>
      <c r="F20" s="116"/>
      <c r="G20" s="116"/>
      <c r="H20" s="116"/>
      <c r="I20" s="92"/>
      <c r="J20" s="92"/>
      <c r="K20" s="92"/>
      <c r="L20" s="92"/>
      <c r="M20" s="92"/>
      <c r="N20" s="92"/>
    </row>
    <row r="21" spans="1:14" outlineLevel="1" x14ac:dyDescent="0.3">
      <c r="A21" s="43" t="s">
        <v>79</v>
      </c>
      <c r="B21" s="89"/>
      <c r="E21" s="73"/>
      <c r="F21" s="116"/>
      <c r="G21" s="116"/>
      <c r="H21" s="116"/>
    </row>
    <row r="22" spans="1:14" ht="15" outlineLevel="1" thickBot="1" x14ac:dyDescent="0.35">
      <c r="A22" s="43" t="s">
        <v>50</v>
      </c>
      <c r="B22" s="90"/>
      <c r="E22" s="73"/>
      <c r="F22" s="116"/>
      <c r="G22" s="116"/>
      <c r="H22" s="116"/>
    </row>
    <row r="23" spans="1:14" ht="15" outlineLevel="1" thickBot="1" x14ac:dyDescent="0.35">
      <c r="A23" s="45" t="s">
        <v>51</v>
      </c>
      <c r="B23" s="46"/>
      <c r="E23" s="73"/>
      <c r="F23" s="176">
        <f>B23</f>
        <v>0</v>
      </c>
      <c r="G23" s="176">
        <f>IF($B$9="RTO/ Charity/ Not for Profit",F23*100%,F23*80%)</f>
        <v>0</v>
      </c>
      <c r="H23" s="176">
        <f t="shared" ref="H23:H76" si="0">F23-G23</f>
        <v>0</v>
      </c>
    </row>
    <row r="24" spans="1:14" ht="15" outlineLevel="1" thickBot="1" x14ac:dyDescent="0.35">
      <c r="A24" s="47"/>
      <c r="B24" s="48"/>
      <c r="E24" s="73"/>
      <c r="F24" s="115"/>
      <c r="G24" s="115"/>
      <c r="H24" s="115"/>
    </row>
    <row r="25" spans="1:14" outlineLevel="1" x14ac:dyDescent="0.3">
      <c r="A25" s="42" t="s">
        <v>80</v>
      </c>
      <c r="B25" s="88"/>
      <c r="E25" s="73"/>
      <c r="F25" s="1"/>
      <c r="G25" s="1"/>
      <c r="H25" s="1"/>
    </row>
    <row r="26" spans="1:14" outlineLevel="1" x14ac:dyDescent="0.3">
      <c r="A26" s="43" t="s">
        <v>79</v>
      </c>
      <c r="B26" s="89"/>
      <c r="E26" s="73"/>
      <c r="F26" s="116"/>
      <c r="G26" s="116"/>
      <c r="H26" s="116"/>
    </row>
    <row r="27" spans="1:14" ht="15" outlineLevel="1" thickBot="1" x14ac:dyDescent="0.35">
      <c r="A27" s="43" t="s">
        <v>50</v>
      </c>
      <c r="B27" s="90"/>
      <c r="E27" s="73"/>
      <c r="F27" s="116"/>
      <c r="G27" s="116"/>
      <c r="H27" s="116"/>
    </row>
    <row r="28" spans="1:14" ht="15" outlineLevel="1" thickBot="1" x14ac:dyDescent="0.35">
      <c r="A28" s="45" t="s">
        <v>51</v>
      </c>
      <c r="B28" s="46"/>
      <c r="E28" s="73"/>
      <c r="F28" s="176">
        <f>B28</f>
        <v>0</v>
      </c>
      <c r="G28" s="176">
        <f>IF($B$9="RTO/ Charity/ Not for Profit",F28*100%,F28*80%)</f>
        <v>0</v>
      </c>
      <c r="H28" s="176">
        <f t="shared" si="0"/>
        <v>0</v>
      </c>
    </row>
    <row r="29" spans="1:14" ht="15" outlineLevel="1" thickBot="1" x14ac:dyDescent="0.35">
      <c r="A29" s="47"/>
      <c r="B29" s="48"/>
      <c r="E29" s="73"/>
      <c r="F29" s="115"/>
      <c r="G29" s="115"/>
      <c r="H29" s="115"/>
    </row>
    <row r="30" spans="1:14" outlineLevel="1" x14ac:dyDescent="0.3">
      <c r="A30" s="42" t="s">
        <v>80</v>
      </c>
      <c r="B30" s="88"/>
      <c r="E30" s="73"/>
      <c r="F30" s="1"/>
      <c r="G30" s="1"/>
      <c r="H30" s="1"/>
    </row>
    <row r="31" spans="1:14" outlineLevel="1" x14ac:dyDescent="0.3">
      <c r="A31" s="43" t="s">
        <v>79</v>
      </c>
      <c r="B31" s="89"/>
      <c r="E31" s="73"/>
      <c r="F31" s="116"/>
      <c r="G31" s="116"/>
      <c r="H31" s="116"/>
    </row>
    <row r="32" spans="1:14" ht="15" outlineLevel="1" thickBot="1" x14ac:dyDescent="0.35">
      <c r="A32" s="43" t="s">
        <v>50</v>
      </c>
      <c r="B32" s="90"/>
      <c r="E32" s="73"/>
      <c r="F32" s="116"/>
      <c r="G32" s="116"/>
      <c r="H32" s="116"/>
    </row>
    <row r="33" spans="1:8" ht="15" outlineLevel="1" thickBot="1" x14ac:dyDescent="0.35">
      <c r="A33" s="45" t="s">
        <v>51</v>
      </c>
      <c r="B33" s="46"/>
      <c r="E33" s="73"/>
      <c r="F33" s="176">
        <f>B33</f>
        <v>0</v>
      </c>
      <c r="G33" s="176">
        <f>IF($B$9="RTO/ Charity/ Not for Profit",F33*100%,F33*80%)</f>
        <v>0</v>
      </c>
      <c r="H33" s="176">
        <f t="shared" si="0"/>
        <v>0</v>
      </c>
    </row>
    <row r="34" spans="1:8" x14ac:dyDescent="0.3">
      <c r="A34" s="47"/>
      <c r="B34" s="48"/>
      <c r="E34" s="73"/>
      <c r="F34" s="115"/>
      <c r="G34" s="115"/>
      <c r="H34" s="115"/>
    </row>
    <row r="35" spans="1:8" ht="18.600000000000001" thickBot="1" x14ac:dyDescent="0.4">
      <c r="A35" s="26" t="s">
        <v>81</v>
      </c>
      <c r="B35" s="48"/>
      <c r="E35" s="73"/>
      <c r="F35" s="115"/>
      <c r="G35" s="115"/>
      <c r="H35" s="115"/>
    </row>
    <row r="36" spans="1:8" outlineLevel="1" x14ac:dyDescent="0.3">
      <c r="A36" s="42" t="s">
        <v>48</v>
      </c>
      <c r="B36" s="88"/>
      <c r="E36" s="73"/>
      <c r="F36" s="1"/>
      <c r="G36" s="1"/>
      <c r="H36" s="1"/>
    </row>
    <row r="37" spans="1:8" outlineLevel="1" x14ac:dyDescent="0.3">
      <c r="A37" s="43" t="s">
        <v>82</v>
      </c>
      <c r="B37" s="89"/>
      <c r="E37" s="73"/>
      <c r="F37" s="115"/>
      <c r="G37" s="115"/>
      <c r="H37" s="115"/>
    </row>
    <row r="38" spans="1:8" outlineLevel="1" x14ac:dyDescent="0.3">
      <c r="A38" s="43" t="s">
        <v>83</v>
      </c>
      <c r="B38" s="89"/>
      <c r="E38" s="73"/>
      <c r="F38" s="115"/>
      <c r="G38" s="115"/>
      <c r="H38" s="115"/>
    </row>
    <row r="39" spans="1:8" outlineLevel="1" x14ac:dyDescent="0.3">
      <c r="A39" s="136" t="s">
        <v>84</v>
      </c>
      <c r="B39" s="89"/>
      <c r="E39" s="73"/>
      <c r="F39" s="115"/>
      <c r="G39" s="115"/>
      <c r="H39" s="115"/>
    </row>
    <row r="40" spans="1:8" outlineLevel="1" x14ac:dyDescent="0.3">
      <c r="A40" s="137" t="s">
        <v>85</v>
      </c>
      <c r="B40" s="89"/>
      <c r="E40" s="73"/>
      <c r="F40" s="116"/>
      <c r="G40" s="116"/>
      <c r="H40" s="116"/>
    </row>
    <row r="41" spans="1:8" ht="15" outlineLevel="1" thickBot="1" x14ac:dyDescent="0.35">
      <c r="A41" s="43" t="s">
        <v>50</v>
      </c>
      <c r="B41" s="90"/>
      <c r="E41" s="73"/>
      <c r="F41" s="115"/>
      <c r="G41" s="115"/>
      <c r="H41" s="115"/>
    </row>
    <row r="42" spans="1:8" ht="15" outlineLevel="1" thickBot="1" x14ac:dyDescent="0.35">
      <c r="A42" s="45" t="s">
        <v>51</v>
      </c>
      <c r="B42" s="46"/>
      <c r="E42" s="73"/>
      <c r="F42" s="176">
        <f>B42</f>
        <v>0</v>
      </c>
      <c r="G42" s="176">
        <f>IF($B$9="RTO/ Charity/ Not for Profit",F42*100%,F42*80%)</f>
        <v>0</v>
      </c>
      <c r="H42" s="176">
        <f t="shared" si="0"/>
        <v>0</v>
      </c>
    </row>
    <row r="43" spans="1:8" ht="15" outlineLevel="1" thickBot="1" x14ac:dyDescent="0.35">
      <c r="A43" s="47"/>
      <c r="B43" s="48"/>
      <c r="E43" s="73"/>
      <c r="F43" s="115"/>
      <c r="G43" s="115"/>
      <c r="H43" s="115"/>
    </row>
    <row r="44" spans="1:8" outlineLevel="1" x14ac:dyDescent="0.3">
      <c r="A44" s="42" t="s">
        <v>48</v>
      </c>
      <c r="B44" s="88"/>
      <c r="E44" s="73"/>
      <c r="F44" s="1"/>
      <c r="G44" s="1"/>
      <c r="H44" s="1"/>
    </row>
    <row r="45" spans="1:8" outlineLevel="1" x14ac:dyDescent="0.3">
      <c r="A45" s="43" t="s">
        <v>82</v>
      </c>
      <c r="B45" s="89"/>
      <c r="E45" s="73"/>
      <c r="F45" s="115"/>
      <c r="G45" s="115"/>
      <c r="H45" s="115"/>
    </row>
    <row r="46" spans="1:8" outlineLevel="1" x14ac:dyDescent="0.3">
      <c r="A46" s="43" t="s">
        <v>83</v>
      </c>
      <c r="B46" s="89"/>
      <c r="E46" s="73"/>
      <c r="F46" s="115"/>
      <c r="G46" s="115"/>
      <c r="H46" s="115"/>
    </row>
    <row r="47" spans="1:8" outlineLevel="1" x14ac:dyDescent="0.3">
      <c r="A47" s="136" t="s">
        <v>84</v>
      </c>
      <c r="B47" s="89"/>
      <c r="E47" s="73"/>
      <c r="F47" s="115"/>
      <c r="G47" s="115"/>
      <c r="H47" s="115"/>
    </row>
    <row r="48" spans="1:8" outlineLevel="1" x14ac:dyDescent="0.3">
      <c r="A48" s="137" t="s">
        <v>85</v>
      </c>
      <c r="B48" s="89"/>
      <c r="E48" s="73"/>
      <c r="F48" s="116"/>
      <c r="G48" s="116"/>
      <c r="H48" s="116"/>
    </row>
    <row r="49" spans="1:8" ht="15" outlineLevel="1" thickBot="1" x14ac:dyDescent="0.35">
      <c r="A49" s="43" t="s">
        <v>50</v>
      </c>
      <c r="B49" s="90"/>
      <c r="E49" s="73"/>
      <c r="F49" s="115"/>
      <c r="G49" s="115"/>
      <c r="H49" s="115"/>
    </row>
    <row r="50" spans="1:8" ht="15" outlineLevel="1" thickBot="1" x14ac:dyDescent="0.35">
      <c r="A50" s="45" t="s">
        <v>51</v>
      </c>
      <c r="B50" s="46"/>
      <c r="E50" s="73"/>
      <c r="F50" s="176">
        <f>B50</f>
        <v>0</v>
      </c>
      <c r="G50" s="176">
        <f>IF($B$9="RTO/ Charity/ Not for Profit",F50*100%,F50*80%)</f>
        <v>0</v>
      </c>
      <c r="H50" s="176">
        <f t="shared" si="0"/>
        <v>0</v>
      </c>
    </row>
    <row r="51" spans="1:8" ht="15" outlineLevel="1" thickBot="1" x14ac:dyDescent="0.35">
      <c r="A51" s="47"/>
      <c r="B51" s="48"/>
      <c r="E51" s="73"/>
      <c r="F51" s="115"/>
      <c r="G51" s="115"/>
      <c r="H51" s="115"/>
    </row>
    <row r="52" spans="1:8" outlineLevel="1" x14ac:dyDescent="0.3">
      <c r="A52" s="42" t="s">
        <v>107</v>
      </c>
      <c r="B52" s="88"/>
      <c r="E52" s="73"/>
      <c r="F52" s="1"/>
      <c r="G52" s="1"/>
      <c r="H52" s="1"/>
    </row>
    <row r="53" spans="1:8" outlineLevel="1" x14ac:dyDescent="0.3">
      <c r="A53" s="43" t="s">
        <v>82</v>
      </c>
      <c r="B53" s="89"/>
      <c r="E53" s="73"/>
      <c r="F53" s="115"/>
      <c r="G53" s="115"/>
      <c r="H53" s="115"/>
    </row>
    <row r="54" spans="1:8" outlineLevel="1" x14ac:dyDescent="0.3">
      <c r="A54" s="43" t="s">
        <v>83</v>
      </c>
      <c r="B54" s="89"/>
      <c r="E54" s="73"/>
      <c r="F54" s="115"/>
      <c r="G54" s="115"/>
      <c r="H54" s="115"/>
    </row>
    <row r="55" spans="1:8" outlineLevel="1" x14ac:dyDescent="0.3">
      <c r="A55" s="136" t="s">
        <v>84</v>
      </c>
      <c r="B55" s="89"/>
      <c r="E55" s="73"/>
      <c r="F55" s="115"/>
      <c r="G55" s="115"/>
      <c r="H55" s="115"/>
    </row>
    <row r="56" spans="1:8" outlineLevel="1" x14ac:dyDescent="0.3">
      <c r="A56" s="137" t="s">
        <v>85</v>
      </c>
      <c r="B56" s="89"/>
      <c r="E56" s="73"/>
      <c r="F56" s="116"/>
      <c r="G56" s="116"/>
      <c r="H56" s="116"/>
    </row>
    <row r="57" spans="1:8" ht="15" outlineLevel="1" thickBot="1" x14ac:dyDescent="0.35">
      <c r="A57" s="43" t="s">
        <v>50</v>
      </c>
      <c r="B57" s="90"/>
      <c r="E57" s="73"/>
      <c r="F57" s="115"/>
      <c r="G57" s="115"/>
      <c r="H57" s="115"/>
    </row>
    <row r="58" spans="1:8" ht="15" outlineLevel="1" thickBot="1" x14ac:dyDescent="0.35">
      <c r="A58" s="45" t="s">
        <v>51</v>
      </c>
      <c r="B58" s="46"/>
      <c r="E58" s="73"/>
      <c r="F58" s="176">
        <f>B58</f>
        <v>0</v>
      </c>
      <c r="G58" s="176">
        <f>IF($B$9="RTO/ Charity/ Not for Profit",F58*100%,F58*80%)</f>
        <v>0</v>
      </c>
      <c r="H58" s="176">
        <f t="shared" si="0"/>
        <v>0</v>
      </c>
    </row>
    <row r="59" spans="1:8" x14ac:dyDescent="0.3">
      <c r="A59" s="47"/>
      <c r="B59" s="48"/>
      <c r="E59" s="73"/>
      <c r="F59" s="115"/>
      <c r="G59" s="115"/>
      <c r="H59" s="115"/>
    </row>
    <row r="60" spans="1:8" ht="21" customHeight="1" x14ac:dyDescent="0.35">
      <c r="A60" s="138" t="s">
        <v>86</v>
      </c>
      <c r="B60" s="139"/>
      <c r="E60" s="73"/>
      <c r="F60" s="115"/>
      <c r="G60" s="115"/>
      <c r="H60" s="115"/>
    </row>
    <row r="61" spans="1:8" x14ac:dyDescent="0.3">
      <c r="A61" s="28" t="s">
        <v>87</v>
      </c>
      <c r="B61" s="27"/>
      <c r="E61" s="73"/>
      <c r="F61" s="115"/>
      <c r="G61" s="115"/>
      <c r="H61" s="115"/>
    </row>
    <row r="62" spans="1:8" outlineLevel="1" x14ac:dyDescent="0.3">
      <c r="A62" s="42" t="s">
        <v>48</v>
      </c>
      <c r="B62" s="88"/>
      <c r="E62" s="73"/>
      <c r="F62" s="1"/>
      <c r="G62" s="1"/>
      <c r="H62" s="1"/>
    </row>
    <row r="63" spans="1:8" outlineLevel="1" x14ac:dyDescent="0.3">
      <c r="A63" s="43" t="s">
        <v>82</v>
      </c>
      <c r="B63" s="89"/>
      <c r="E63" s="73"/>
      <c r="F63" s="115"/>
      <c r="G63" s="115"/>
      <c r="H63" s="115"/>
    </row>
    <row r="64" spans="1:8" outlineLevel="1" x14ac:dyDescent="0.3">
      <c r="A64" s="43" t="s">
        <v>83</v>
      </c>
      <c r="B64" s="89"/>
      <c r="E64" s="73"/>
      <c r="F64" s="115"/>
      <c r="G64" s="115"/>
      <c r="H64" s="115"/>
    </row>
    <row r="65" spans="1:8" outlineLevel="1" x14ac:dyDescent="0.3">
      <c r="A65" s="136" t="s">
        <v>84</v>
      </c>
      <c r="B65" s="89"/>
      <c r="E65" s="73"/>
      <c r="F65" s="115"/>
      <c r="G65" s="115"/>
      <c r="H65" s="115"/>
    </row>
    <row r="66" spans="1:8" outlineLevel="1" x14ac:dyDescent="0.3">
      <c r="A66" s="137" t="s">
        <v>85</v>
      </c>
      <c r="B66" s="89"/>
      <c r="E66" s="73"/>
      <c r="F66" s="116"/>
      <c r="G66" s="116"/>
      <c r="H66" s="116"/>
    </row>
    <row r="67" spans="1:8" ht="15" outlineLevel="1" thickBot="1" x14ac:dyDescent="0.35">
      <c r="A67" s="43" t="s">
        <v>50</v>
      </c>
      <c r="B67" s="90"/>
      <c r="E67" s="73"/>
      <c r="F67" s="115"/>
      <c r="G67" s="115"/>
      <c r="H67" s="115"/>
    </row>
    <row r="68" spans="1:8" ht="15" outlineLevel="1" thickBot="1" x14ac:dyDescent="0.35">
      <c r="A68" s="45" t="s">
        <v>51</v>
      </c>
      <c r="B68" s="46"/>
      <c r="E68" s="73"/>
      <c r="F68" s="176">
        <f>B68</f>
        <v>0</v>
      </c>
      <c r="G68" s="176">
        <f>IF($B$9="RTO/ Charity/ Not for Profit",F68*100%,F68*80%)</f>
        <v>0</v>
      </c>
      <c r="H68" s="176">
        <f t="shared" si="0"/>
        <v>0</v>
      </c>
    </row>
    <row r="69" spans="1:8" ht="15" outlineLevel="1" thickBot="1" x14ac:dyDescent="0.35">
      <c r="A69" s="47"/>
      <c r="B69" s="48"/>
      <c r="E69" s="73"/>
      <c r="F69" s="115"/>
      <c r="G69" s="115"/>
      <c r="H69" s="115"/>
    </row>
    <row r="70" spans="1:8" outlineLevel="1" x14ac:dyDescent="0.3">
      <c r="A70" s="42" t="s">
        <v>48</v>
      </c>
      <c r="B70" s="88"/>
      <c r="E70" s="73"/>
      <c r="F70" s="1"/>
      <c r="G70" s="1"/>
      <c r="H70" s="1"/>
    </row>
    <row r="71" spans="1:8" outlineLevel="1" x14ac:dyDescent="0.3">
      <c r="A71" s="43" t="s">
        <v>82</v>
      </c>
      <c r="B71" s="89"/>
      <c r="E71" s="73"/>
      <c r="F71" s="115"/>
      <c r="G71" s="115"/>
      <c r="H71" s="115"/>
    </row>
    <row r="72" spans="1:8" outlineLevel="1" x14ac:dyDescent="0.3">
      <c r="A72" s="43" t="s">
        <v>83</v>
      </c>
      <c r="B72" s="89"/>
      <c r="E72" s="73"/>
      <c r="F72" s="115"/>
      <c r="G72" s="115"/>
      <c r="H72" s="115"/>
    </row>
    <row r="73" spans="1:8" outlineLevel="1" x14ac:dyDescent="0.3">
      <c r="A73" s="136" t="s">
        <v>84</v>
      </c>
      <c r="B73" s="89"/>
      <c r="E73" s="73"/>
      <c r="F73" s="115"/>
      <c r="G73" s="115"/>
      <c r="H73" s="115"/>
    </row>
    <row r="74" spans="1:8" outlineLevel="1" x14ac:dyDescent="0.3">
      <c r="A74" s="137" t="s">
        <v>85</v>
      </c>
      <c r="B74" s="89"/>
      <c r="E74" s="73"/>
      <c r="F74" s="1"/>
      <c r="G74" s="1"/>
      <c r="H74" s="1"/>
    </row>
    <row r="75" spans="1:8" ht="15" outlineLevel="1" thickBot="1" x14ac:dyDescent="0.35">
      <c r="A75" s="43" t="s">
        <v>50</v>
      </c>
      <c r="B75" s="90"/>
      <c r="E75" s="73"/>
      <c r="F75" s="1"/>
      <c r="G75" s="1"/>
      <c r="H75" s="1"/>
    </row>
    <row r="76" spans="1:8" ht="15" outlineLevel="1" thickBot="1" x14ac:dyDescent="0.35">
      <c r="A76" s="45" t="s">
        <v>51</v>
      </c>
      <c r="B76" s="46"/>
      <c r="E76" s="73"/>
      <c r="F76" s="176">
        <f>B76</f>
        <v>0</v>
      </c>
      <c r="G76" s="176">
        <f>IF($B$9="RTO/ Charity/ Not for Profit",F76*100%,F76*80%)</f>
        <v>0</v>
      </c>
      <c r="H76" s="176">
        <f t="shared" si="0"/>
        <v>0</v>
      </c>
    </row>
    <row r="77" spans="1:8" ht="15" thickBot="1" x14ac:dyDescent="0.35">
      <c r="A77" s="47"/>
      <c r="B77" s="48"/>
      <c r="E77" s="73"/>
      <c r="F77" s="115"/>
      <c r="G77" s="115"/>
      <c r="H77" s="115"/>
    </row>
    <row r="78" spans="1:8" ht="15" thickBot="1" x14ac:dyDescent="0.35">
      <c r="A78" s="47"/>
      <c r="B78" s="48"/>
      <c r="E78" s="73"/>
      <c r="F78" s="122" t="s">
        <v>52</v>
      </c>
      <c r="G78" s="122"/>
      <c r="H78" s="122"/>
    </row>
    <row r="79" spans="1:8" ht="15" thickBot="1" x14ac:dyDescent="0.35">
      <c r="A79" s="47"/>
      <c r="B79" s="48"/>
      <c r="E79" s="73"/>
      <c r="F79" s="123">
        <f>SUM(F18,F23,F28,F33,F42,F50,F58,F68,F76)</f>
        <v>0</v>
      </c>
      <c r="G79" s="123">
        <f>IF($B$9="RTO/ Charity/ Not for Profit",F79*100%,F79*80%)</f>
        <v>0</v>
      </c>
      <c r="H79" s="123">
        <f t="shared" ref="H79" si="1">F79-G79</f>
        <v>0</v>
      </c>
    </row>
    <row r="80" spans="1:8" ht="18.600000000000001" thickBot="1" x14ac:dyDescent="0.4">
      <c r="A80" s="26" t="s">
        <v>88</v>
      </c>
      <c r="B80" s="47"/>
      <c r="D80" s="23"/>
      <c r="E80" s="73"/>
      <c r="F80" s="115"/>
      <c r="G80" s="115"/>
      <c r="H80" s="115"/>
    </row>
    <row r="81" spans="1:8" x14ac:dyDescent="0.3">
      <c r="A81" s="79" t="s">
        <v>54</v>
      </c>
      <c r="B81" s="140" t="s">
        <v>55</v>
      </c>
      <c r="D81" s="23"/>
      <c r="E81" s="73"/>
      <c r="F81" s="115"/>
      <c r="G81" s="115"/>
      <c r="H81" s="115"/>
    </row>
    <row r="82" spans="1:8" x14ac:dyDescent="0.3">
      <c r="A82" s="95"/>
      <c r="B82" s="44">
        <v>0</v>
      </c>
      <c r="D82" s="23"/>
      <c r="E82" s="73"/>
      <c r="F82" s="115"/>
      <c r="G82" s="115"/>
      <c r="H82" s="115"/>
    </row>
    <row r="83" spans="1:8" ht="15" thickBot="1" x14ac:dyDescent="0.35">
      <c r="A83" s="95"/>
      <c r="B83" s="44">
        <v>0</v>
      </c>
      <c r="D83" s="23"/>
      <c r="E83" s="73"/>
      <c r="F83" s="115"/>
      <c r="G83" s="115"/>
      <c r="H83" s="115"/>
    </row>
    <row r="84" spans="1:8" ht="15" thickBot="1" x14ac:dyDescent="0.35">
      <c r="A84" s="95"/>
      <c r="B84" s="44">
        <v>0</v>
      </c>
      <c r="D84" s="23"/>
      <c r="E84" s="73"/>
      <c r="F84" s="122" t="s">
        <v>89</v>
      </c>
      <c r="G84" s="122"/>
      <c r="H84" s="122"/>
    </row>
    <row r="85" spans="1:8" ht="15" thickBot="1" x14ac:dyDescent="0.35">
      <c r="A85" s="100"/>
      <c r="B85" s="46">
        <v>0</v>
      </c>
      <c r="D85" s="23"/>
      <c r="E85" s="73"/>
      <c r="F85" s="123">
        <f>SUM(B82:B85)</f>
        <v>0</v>
      </c>
      <c r="G85" s="123">
        <f>IF($B$9="RTO/ Charity/ Not for Profit",F85*100%,F85*80%)</f>
        <v>0</v>
      </c>
      <c r="H85" s="123">
        <f t="shared" ref="H85:H106" si="2">F85-G85</f>
        <v>0</v>
      </c>
    </row>
    <row r="86" spans="1:8" x14ac:dyDescent="0.3">
      <c r="A86" s="47"/>
      <c r="B86" s="47"/>
      <c r="D86" s="23"/>
      <c r="E86" s="73"/>
      <c r="F86" s="115"/>
      <c r="G86" s="115"/>
      <c r="H86" s="115"/>
    </row>
    <row r="87" spans="1:8" ht="18.600000000000001" thickBot="1" x14ac:dyDescent="0.4">
      <c r="A87" s="26" t="s">
        <v>90</v>
      </c>
      <c r="B87" s="47"/>
      <c r="D87" s="23"/>
      <c r="E87" s="73"/>
      <c r="F87" s="115"/>
      <c r="G87" s="115"/>
      <c r="H87" s="115"/>
    </row>
    <row r="88" spans="1:8" x14ac:dyDescent="0.3">
      <c r="A88" s="79" t="s">
        <v>54</v>
      </c>
      <c r="B88" s="140" t="s">
        <v>55</v>
      </c>
      <c r="D88" s="23"/>
      <c r="E88" s="73"/>
      <c r="F88" s="115"/>
      <c r="G88" s="115"/>
      <c r="H88" s="115"/>
    </row>
    <row r="89" spans="1:8" x14ac:dyDescent="0.3">
      <c r="A89" s="167"/>
      <c r="B89" s="44">
        <v>0</v>
      </c>
      <c r="D89" s="23"/>
      <c r="E89" s="73"/>
      <c r="F89" s="115"/>
      <c r="G89" s="115"/>
      <c r="H89" s="115"/>
    </row>
    <row r="90" spans="1:8" ht="15" thickBot="1" x14ac:dyDescent="0.35">
      <c r="A90" s="167"/>
      <c r="B90" s="44">
        <v>0</v>
      </c>
      <c r="D90" s="23"/>
      <c r="E90" s="73"/>
      <c r="F90" s="115"/>
      <c r="G90" s="115"/>
      <c r="H90" s="115"/>
    </row>
    <row r="91" spans="1:8" ht="15" thickBot="1" x14ac:dyDescent="0.35">
      <c r="A91" s="167"/>
      <c r="B91" s="44">
        <v>0</v>
      </c>
      <c r="D91" s="23"/>
      <c r="E91" s="73"/>
      <c r="F91" s="122" t="s">
        <v>91</v>
      </c>
      <c r="G91" s="122"/>
      <c r="H91" s="122"/>
    </row>
    <row r="92" spans="1:8" ht="15" thickBot="1" x14ac:dyDescent="0.35">
      <c r="A92" s="168"/>
      <c r="B92" s="46">
        <v>0</v>
      </c>
      <c r="D92" s="23"/>
      <c r="E92" s="73"/>
      <c r="F92" s="123">
        <f>SUM(B89:B92)</f>
        <v>0</v>
      </c>
      <c r="G92" s="123">
        <f>IF($B$9="RTO/ Charity/ Not for Profit",F92*100%,F92*80%)</f>
        <v>0</v>
      </c>
      <c r="H92" s="123">
        <f t="shared" si="2"/>
        <v>0</v>
      </c>
    </row>
    <row r="93" spans="1:8" x14ac:dyDescent="0.3">
      <c r="A93" s="47"/>
      <c r="B93" s="47"/>
      <c r="D93" s="23"/>
      <c r="E93" s="73"/>
      <c r="F93" s="115"/>
      <c r="G93" s="115"/>
      <c r="H93" s="115"/>
    </row>
    <row r="94" spans="1:8" ht="18.600000000000001" thickBot="1" x14ac:dyDescent="0.4">
      <c r="A94" s="26" t="s">
        <v>57</v>
      </c>
      <c r="B94" s="47"/>
      <c r="D94" s="23"/>
      <c r="E94" s="73"/>
      <c r="F94" s="115"/>
      <c r="G94" s="115"/>
      <c r="H94" s="115"/>
    </row>
    <row r="95" spans="1:8" x14ac:dyDescent="0.3">
      <c r="A95" s="79" t="s">
        <v>54</v>
      </c>
      <c r="B95" s="140" t="s">
        <v>55</v>
      </c>
      <c r="D95" s="23"/>
      <c r="E95" s="73"/>
      <c r="F95" s="115"/>
      <c r="G95" s="115"/>
      <c r="H95" s="115"/>
    </row>
    <row r="96" spans="1:8" x14ac:dyDescent="0.3">
      <c r="A96" s="167"/>
      <c r="B96" s="44">
        <v>0</v>
      </c>
      <c r="D96" s="23"/>
      <c r="E96" s="73"/>
      <c r="F96" s="115"/>
      <c r="G96" s="115"/>
      <c r="H96" s="115"/>
    </row>
    <row r="97" spans="1:15" ht="15" thickBot="1" x14ac:dyDescent="0.35">
      <c r="A97" s="167"/>
      <c r="B97" s="44">
        <v>0</v>
      </c>
      <c r="D97" s="23"/>
      <c r="E97" s="73"/>
      <c r="F97" s="115"/>
      <c r="G97" s="115"/>
      <c r="H97" s="115"/>
    </row>
    <row r="98" spans="1:15" ht="15" thickBot="1" x14ac:dyDescent="0.35">
      <c r="A98" s="167"/>
      <c r="B98" s="44">
        <v>0</v>
      </c>
      <c r="D98" s="23"/>
      <c r="E98" s="73"/>
      <c r="F98" s="122" t="s">
        <v>92</v>
      </c>
      <c r="G98" s="122"/>
      <c r="H98" s="122"/>
    </row>
    <row r="99" spans="1:15" ht="15" thickBot="1" x14ac:dyDescent="0.35">
      <c r="A99" s="168"/>
      <c r="B99" s="46">
        <v>0</v>
      </c>
      <c r="D99" s="23"/>
      <c r="E99" s="73"/>
      <c r="F99" s="123">
        <f>SUM(B96:B99)</f>
        <v>0</v>
      </c>
      <c r="G99" s="123">
        <f>IF($B$9="RTO/ Charity/ Not for Profit",F99*100%,F99*80%)</f>
        <v>0</v>
      </c>
      <c r="H99" s="123">
        <f t="shared" si="2"/>
        <v>0</v>
      </c>
    </row>
    <row r="100" spans="1:15" x14ac:dyDescent="0.3">
      <c r="A100" s="47"/>
      <c r="B100" s="47"/>
      <c r="C100" s="47"/>
      <c r="D100" s="23"/>
      <c r="E100" s="73"/>
      <c r="F100" s="72"/>
      <c r="G100" s="72"/>
      <c r="H100" s="72"/>
    </row>
    <row r="101" spans="1:15" ht="18.600000000000001" thickBot="1" x14ac:dyDescent="0.4">
      <c r="A101" s="96" t="s">
        <v>93</v>
      </c>
      <c r="D101" s="23"/>
      <c r="E101" s="73"/>
      <c r="F101" s="115"/>
      <c r="G101" s="115"/>
      <c r="H101" s="115"/>
    </row>
    <row r="102" spans="1:15" x14ac:dyDescent="0.3">
      <c r="A102" s="79" t="s">
        <v>60</v>
      </c>
      <c r="B102" s="140" t="s">
        <v>55</v>
      </c>
      <c r="C102" s="47"/>
      <c r="D102" s="23"/>
      <c r="E102" s="73"/>
      <c r="F102" s="72"/>
      <c r="G102" s="72"/>
      <c r="H102" s="72"/>
    </row>
    <row r="103" spans="1:15" x14ac:dyDescent="0.3">
      <c r="A103" s="167"/>
      <c r="B103" s="97">
        <v>0</v>
      </c>
      <c r="C103" s="47"/>
      <c r="D103" s="23"/>
      <c r="E103" s="73"/>
      <c r="F103" s="72"/>
      <c r="G103" s="72"/>
      <c r="H103" s="72"/>
    </row>
    <row r="104" spans="1:15" ht="15" thickBot="1" x14ac:dyDescent="0.35">
      <c r="A104" s="167"/>
      <c r="B104" s="44">
        <v>0</v>
      </c>
      <c r="C104" s="47"/>
      <c r="D104" s="23"/>
      <c r="E104" s="73"/>
      <c r="F104" s="72"/>
      <c r="G104" s="72"/>
      <c r="H104" s="72"/>
    </row>
    <row r="105" spans="1:15" ht="15" thickBot="1" x14ac:dyDescent="0.35">
      <c r="A105" s="167"/>
      <c r="B105" s="44">
        <v>0</v>
      </c>
      <c r="D105" s="23"/>
      <c r="E105" s="73"/>
      <c r="F105" s="122" t="s">
        <v>94</v>
      </c>
      <c r="G105" s="122"/>
      <c r="H105" s="122"/>
    </row>
    <row r="106" spans="1:15" ht="15" thickBot="1" x14ac:dyDescent="0.35">
      <c r="A106" s="168"/>
      <c r="B106" s="46">
        <v>0</v>
      </c>
      <c r="D106" s="23"/>
      <c r="E106" s="73"/>
      <c r="F106" s="123">
        <f>SUM(B103:B106)</f>
        <v>0</v>
      </c>
      <c r="G106" s="123">
        <f>IF($B$9="RTO/ Charity/ Not for Profit",F106*100%,F106*80%)</f>
        <v>0</v>
      </c>
      <c r="H106" s="123">
        <f t="shared" si="2"/>
        <v>0</v>
      </c>
    </row>
    <row r="107" spans="1:15" x14ac:dyDescent="0.3">
      <c r="D107" s="110"/>
      <c r="E107" s="73"/>
      <c r="F107" s="115"/>
      <c r="G107" s="115"/>
      <c r="H107" s="115"/>
    </row>
    <row r="108" spans="1:15" ht="18" x14ac:dyDescent="0.35">
      <c r="A108" s="26" t="s">
        <v>95</v>
      </c>
      <c r="B108" s="47"/>
      <c r="D108" s="110"/>
      <c r="E108" s="73"/>
      <c r="F108" s="115"/>
      <c r="G108" s="115"/>
      <c r="H108" s="115"/>
    </row>
    <row r="109" spans="1:15" x14ac:dyDescent="0.3">
      <c r="A109" s="75" t="s">
        <v>96</v>
      </c>
      <c r="B109" s="76"/>
      <c r="C109" s="47"/>
      <c r="D109" s="47"/>
      <c r="E109" s="73"/>
      <c r="F109" s="122" t="s">
        <v>97</v>
      </c>
      <c r="G109" s="122"/>
      <c r="H109" s="122"/>
    </row>
    <row r="110" spans="1:15" x14ac:dyDescent="0.3">
      <c r="A110" s="23"/>
      <c r="B110" s="23"/>
      <c r="C110" s="47"/>
      <c r="D110" s="47"/>
      <c r="E110" s="73"/>
      <c r="F110" s="144"/>
      <c r="G110" s="144"/>
      <c r="H110" s="144"/>
    </row>
    <row r="111" spans="1:15" x14ac:dyDescent="0.3">
      <c r="A111" s="79" t="s">
        <v>98</v>
      </c>
      <c r="B111" s="103" t="s">
        <v>60</v>
      </c>
      <c r="C111" s="103" t="s">
        <v>99</v>
      </c>
      <c r="D111" s="104" t="s">
        <v>100</v>
      </c>
      <c r="E111" s="105" t="s">
        <v>101</v>
      </c>
      <c r="F111" s="119" t="s">
        <v>102</v>
      </c>
      <c r="G111" s="119"/>
      <c r="H111" s="119"/>
      <c r="O111" s="22"/>
    </row>
    <row r="112" spans="1:15" x14ac:dyDescent="0.3">
      <c r="A112" s="167"/>
      <c r="B112" s="98"/>
      <c r="C112" s="98"/>
      <c r="D112" s="99"/>
      <c r="E112" s="177">
        <v>0</v>
      </c>
      <c r="F112" s="120">
        <f>D112*E112</f>
        <v>0</v>
      </c>
      <c r="G112" s="120">
        <f>IF($B$9="RTO/ Charity/ Not for Profit",F112*100%,F112*100%)</f>
        <v>0</v>
      </c>
      <c r="H112" s="120">
        <f t="shared" ref="H112:H118" si="3">F112-G112</f>
        <v>0</v>
      </c>
      <c r="O112" s="22"/>
    </row>
    <row r="113" spans="1:15" x14ac:dyDescent="0.3">
      <c r="A113" s="167"/>
      <c r="B113" s="98"/>
      <c r="C113" s="98"/>
      <c r="D113" s="99"/>
      <c r="E113" s="177">
        <v>0</v>
      </c>
      <c r="F113" s="120">
        <f t="shared" ref="F113:F117" si="4">C113*E113</f>
        <v>0</v>
      </c>
      <c r="G113" s="120">
        <f t="shared" ref="G113:G117" si="5">IF($B$9="RTO/ Charity/ Not for Profit",F113*100%,F113*100%)</f>
        <v>0</v>
      </c>
      <c r="H113" s="120">
        <f t="shared" si="3"/>
        <v>0</v>
      </c>
      <c r="O113" s="22"/>
    </row>
    <row r="114" spans="1:15" x14ac:dyDescent="0.3">
      <c r="A114" s="167"/>
      <c r="B114" s="98"/>
      <c r="C114" s="98"/>
      <c r="D114" s="99"/>
      <c r="E114" s="177">
        <v>0</v>
      </c>
      <c r="F114" s="120">
        <f t="shared" si="4"/>
        <v>0</v>
      </c>
      <c r="G114" s="120">
        <f t="shared" si="5"/>
        <v>0</v>
      </c>
      <c r="H114" s="120">
        <f t="shared" si="3"/>
        <v>0</v>
      </c>
      <c r="O114" s="22"/>
    </row>
    <row r="115" spans="1:15" x14ac:dyDescent="0.3">
      <c r="A115" s="167"/>
      <c r="B115" s="98"/>
      <c r="C115" s="98"/>
      <c r="D115" s="99"/>
      <c r="E115" s="177">
        <v>0</v>
      </c>
      <c r="F115" s="120">
        <f t="shared" si="4"/>
        <v>0</v>
      </c>
      <c r="G115" s="120">
        <f t="shared" si="5"/>
        <v>0</v>
      </c>
      <c r="H115" s="120">
        <f t="shared" si="3"/>
        <v>0</v>
      </c>
      <c r="O115" s="22"/>
    </row>
    <row r="116" spans="1:15" x14ac:dyDescent="0.3">
      <c r="A116" s="167"/>
      <c r="B116" s="98"/>
      <c r="C116" s="98"/>
      <c r="D116" s="99"/>
      <c r="E116" s="177">
        <v>0</v>
      </c>
      <c r="F116" s="120">
        <f t="shared" si="4"/>
        <v>0</v>
      </c>
      <c r="G116" s="120">
        <f t="shared" si="5"/>
        <v>0</v>
      </c>
      <c r="H116" s="120">
        <f t="shared" si="3"/>
        <v>0</v>
      </c>
      <c r="O116" s="22"/>
    </row>
    <row r="117" spans="1:15" x14ac:dyDescent="0.3">
      <c r="A117" s="168"/>
      <c r="B117" s="101"/>
      <c r="C117" s="101"/>
      <c r="D117" s="102"/>
      <c r="E117" s="178">
        <v>0</v>
      </c>
      <c r="F117" s="121">
        <f t="shared" si="4"/>
        <v>0</v>
      </c>
      <c r="G117" s="120">
        <f t="shared" si="5"/>
        <v>0</v>
      </c>
      <c r="H117" s="121">
        <f t="shared" si="3"/>
        <v>0</v>
      </c>
      <c r="O117" s="22"/>
    </row>
    <row r="118" spans="1:15" x14ac:dyDescent="0.3">
      <c r="A118" s="48"/>
      <c r="B118" s="47"/>
      <c r="C118" s="47"/>
      <c r="D118" s="47"/>
      <c r="E118" s="106" t="s">
        <v>103</v>
      </c>
      <c r="F118" s="123">
        <f>SUM(F112:F117)</f>
        <v>0</v>
      </c>
      <c r="G118" s="123">
        <f>IF($B$9="RTO/ Charity/ Not for Profit",F118*100%,F118*100%)</f>
        <v>0</v>
      </c>
      <c r="H118" s="123">
        <f t="shared" si="3"/>
        <v>0</v>
      </c>
      <c r="O118" s="22"/>
    </row>
    <row r="119" spans="1:15" x14ac:dyDescent="0.3">
      <c r="A119" s="48"/>
      <c r="B119" s="47"/>
      <c r="C119" s="47"/>
      <c r="D119" s="47"/>
      <c r="E119" s="47"/>
      <c r="F119" s="116"/>
      <c r="G119" s="116"/>
      <c r="H119" s="116"/>
      <c r="O119" s="22"/>
    </row>
    <row r="120" spans="1:15" ht="18" x14ac:dyDescent="0.35">
      <c r="A120" s="26" t="s">
        <v>104</v>
      </c>
      <c r="B120" s="47"/>
      <c r="C120" s="47"/>
      <c r="D120" s="47"/>
      <c r="E120" s="47"/>
      <c r="F120" s="122" t="s">
        <v>105</v>
      </c>
      <c r="G120" s="122"/>
      <c r="H120" s="122"/>
      <c r="O120" s="22"/>
    </row>
    <row r="121" spans="1:15" x14ac:dyDescent="0.3">
      <c r="A121" s="79" t="s">
        <v>106</v>
      </c>
      <c r="B121" s="103" t="s">
        <v>60</v>
      </c>
      <c r="C121" s="103" t="s">
        <v>99</v>
      </c>
      <c r="D121" s="104" t="s">
        <v>100</v>
      </c>
      <c r="E121" s="105" t="s">
        <v>66</v>
      </c>
      <c r="F121" s="119" t="s">
        <v>67</v>
      </c>
      <c r="G121" s="119"/>
      <c r="H121" s="119"/>
      <c r="O121" s="22"/>
    </row>
    <row r="122" spans="1:15" x14ac:dyDescent="0.3">
      <c r="A122" s="167"/>
      <c r="B122" s="98"/>
      <c r="C122" s="98"/>
      <c r="D122" s="99"/>
      <c r="E122" s="177">
        <v>0</v>
      </c>
      <c r="F122" s="120">
        <f>D122*E122</f>
        <v>0</v>
      </c>
      <c r="G122" s="120">
        <f>IF($B$9="RTO/ Charity/ Not for Profit",F122*100%,F122*80%)</f>
        <v>0</v>
      </c>
      <c r="H122" s="120">
        <f t="shared" ref="H122:H128" si="6">F122-G122</f>
        <v>0</v>
      </c>
      <c r="O122" s="22"/>
    </row>
    <row r="123" spans="1:15" x14ac:dyDescent="0.3">
      <c r="A123" s="167"/>
      <c r="B123" s="98"/>
      <c r="C123" s="98"/>
      <c r="D123" s="99"/>
      <c r="E123" s="177">
        <v>0</v>
      </c>
      <c r="F123" s="120">
        <f t="shared" ref="F123:F127" si="7">C123*E123</f>
        <v>0</v>
      </c>
      <c r="G123" s="120">
        <f t="shared" ref="G123:G127" si="8">IF($B$9="RTO/ Charity/ Not for Profit",F123*100%,F123*80%)</f>
        <v>0</v>
      </c>
      <c r="H123" s="120">
        <f t="shared" si="6"/>
        <v>0</v>
      </c>
      <c r="O123" s="22"/>
    </row>
    <row r="124" spans="1:15" x14ac:dyDescent="0.3">
      <c r="A124" s="167"/>
      <c r="B124" s="98"/>
      <c r="C124" s="98"/>
      <c r="D124" s="99"/>
      <c r="E124" s="177">
        <v>0</v>
      </c>
      <c r="F124" s="120">
        <f t="shared" si="7"/>
        <v>0</v>
      </c>
      <c r="G124" s="120">
        <f t="shared" si="8"/>
        <v>0</v>
      </c>
      <c r="H124" s="120">
        <f t="shared" si="6"/>
        <v>0</v>
      </c>
      <c r="O124" s="22"/>
    </row>
    <row r="125" spans="1:15" x14ac:dyDescent="0.3">
      <c r="A125" s="167"/>
      <c r="B125" s="98"/>
      <c r="C125" s="98"/>
      <c r="D125" s="99"/>
      <c r="E125" s="177">
        <v>0</v>
      </c>
      <c r="F125" s="120">
        <f t="shared" si="7"/>
        <v>0</v>
      </c>
      <c r="G125" s="120">
        <f t="shared" si="8"/>
        <v>0</v>
      </c>
      <c r="H125" s="120">
        <f t="shared" si="6"/>
        <v>0</v>
      </c>
      <c r="O125" s="22"/>
    </row>
    <row r="126" spans="1:15" x14ac:dyDescent="0.3">
      <c r="A126" s="167"/>
      <c r="B126" s="98"/>
      <c r="C126" s="98"/>
      <c r="D126" s="99"/>
      <c r="E126" s="177">
        <v>0</v>
      </c>
      <c r="F126" s="120">
        <f t="shared" si="7"/>
        <v>0</v>
      </c>
      <c r="G126" s="120">
        <f t="shared" si="8"/>
        <v>0</v>
      </c>
      <c r="H126" s="120">
        <f t="shared" si="6"/>
        <v>0</v>
      </c>
      <c r="O126" s="22"/>
    </row>
    <row r="127" spans="1:15" ht="15" thickBot="1" x14ac:dyDescent="0.35">
      <c r="A127" s="168"/>
      <c r="B127" s="101"/>
      <c r="C127" s="101"/>
      <c r="D127" s="102"/>
      <c r="E127" s="178">
        <v>0</v>
      </c>
      <c r="F127" s="121">
        <f t="shared" si="7"/>
        <v>0</v>
      </c>
      <c r="G127" s="120">
        <f t="shared" si="8"/>
        <v>0</v>
      </c>
      <c r="H127" s="121">
        <f t="shared" si="6"/>
        <v>0</v>
      </c>
      <c r="O127" s="22"/>
    </row>
    <row r="128" spans="1:15" ht="15" thickBot="1" x14ac:dyDescent="0.35">
      <c r="A128" s="48"/>
      <c r="B128" s="47"/>
      <c r="C128" s="47"/>
      <c r="D128" s="23"/>
      <c r="E128" s="106" t="s">
        <v>45</v>
      </c>
      <c r="F128" s="123">
        <f>SUM(F122:F127)</f>
        <v>0</v>
      </c>
      <c r="G128" s="123">
        <f>IF($B$9="RTO/ Charity/ Not for Profit",F128*100%,F128*80%)</f>
        <v>0</v>
      </c>
      <c r="H128" s="123">
        <f t="shared" si="6"/>
        <v>0</v>
      </c>
    </row>
    <row r="129" spans="1:14" x14ac:dyDescent="0.3">
      <c r="A129" s="141"/>
      <c r="D129" s="110"/>
      <c r="E129" s="73"/>
      <c r="F129" s="115"/>
      <c r="G129" s="1"/>
      <c r="H129" s="1"/>
    </row>
    <row r="130" spans="1:14" ht="15" thickBot="1" x14ac:dyDescent="0.35">
      <c r="D130" s="110"/>
      <c r="E130" s="73"/>
      <c r="F130" s="73"/>
    </row>
    <row r="131" spans="1:14" s="133" customFormat="1" ht="36.6" thickBot="1" x14ac:dyDescent="0.35">
      <c r="A131" s="13"/>
      <c r="B131" s="14"/>
      <c r="C131" s="14"/>
      <c r="D131" s="14"/>
      <c r="E131" s="14"/>
      <c r="F131" s="14" t="s">
        <v>45</v>
      </c>
      <c r="G131" s="14" t="s">
        <v>46</v>
      </c>
      <c r="H131" s="15" t="s">
        <v>76</v>
      </c>
      <c r="I131" s="132"/>
      <c r="J131" s="132"/>
      <c r="K131" s="132"/>
      <c r="L131" s="132"/>
      <c r="M131" s="132"/>
      <c r="N131" s="132"/>
    </row>
    <row r="132" spans="1:14" s="142" customFormat="1" ht="18.600000000000001" thickBot="1" x14ac:dyDescent="0.35">
      <c r="A132" s="16" t="str">
        <f>"Total Partner Project Cost (@ "&amp;B7&amp;") £"</f>
        <v>Total Partner Project Cost (@ ) £</v>
      </c>
      <c r="B132" s="17"/>
      <c r="C132" s="17"/>
      <c r="D132" s="17"/>
      <c r="E132" s="18"/>
      <c r="F132" s="19">
        <f>F79+F85+F92+F99+F106+F128+F118</f>
        <v>0</v>
      </c>
      <c r="G132" s="19">
        <f>G79+G85+G92+G99+G106+G128+G118</f>
        <v>0</v>
      </c>
      <c r="H132" s="20">
        <f>H79+H85+H92+H99+H106+H128+H118</f>
        <v>0</v>
      </c>
    </row>
    <row r="133" spans="1:14" x14ac:dyDescent="0.3">
      <c r="E133" s="143"/>
    </row>
  </sheetData>
  <sheetProtection algorithmName="SHA-512" hashValue="cY1F37ylLrtOnhL/XgIEFIpwNoGGnzNJHT9RGlt9V53RVJJ0vnsvrlQzvNTHJHPx78yoRNzZsgRwp9LnxWq4+g==" saltValue="cQK7bUC+vPI3aDVpHTvRYw==" spinCount="100000" sheet="1" objects="1" scenarios="1" formatCells="0" formatColumns="0" formatRows="0" insertColumns="0" insertRows="0" selectLockedCells="1"/>
  <mergeCells count="1">
    <mergeCell ref="A1:H2"/>
  </mergeCells>
  <dataValidations count="1">
    <dataValidation allowBlank="1" showInputMessage="1" showErrorMessage="1" sqref="B53 B21 B26 B31 B37 B45" xr:uid="{F488D202-EB48-4ECF-845D-38A3248ECDA0}"/>
  </dataValidations>
  <pageMargins left="0.70866141732283472" right="0.31496062992125984" top="0.47244094488188981" bottom="0.27559055118110237" header="0.31496062992125984" footer="0.19685039370078741"/>
  <pageSetup paperSize="9" scale="5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4FD6B54-0282-4823-A072-FEF68BCE74D2}">
          <x14:formula1>
            <xm:f>'Dropdown List'!$A$11:$A$14</xm:f>
          </x14:formula1>
          <xm:sqref>B8</xm:sqref>
        </x14:dataValidation>
        <x14:dataValidation type="list" allowBlank="1" showInputMessage="1" showErrorMessage="1" xr:uid="{381F6175-9710-4220-BC03-3844EC1EF633}">
          <x14:formula1>
            <xm:f>'Dropdown List'!$A$20:$A$21</xm:f>
          </x14:formula1>
          <xm:sqref>B9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80472-7A7A-4BAF-8200-A559EB320112}">
  <sheetPr>
    <tabColor rgb="FF00A79D"/>
  </sheetPr>
  <dimension ref="A1:O133"/>
  <sheetViews>
    <sheetView zoomScale="70" zoomScaleNormal="70" workbookViewId="0">
      <pane xSplit="2" ySplit="13" topLeftCell="C106" activePane="bottomRight" state="frozen"/>
      <selection pane="topRight" activeCell="C16" sqref="C16"/>
      <selection pane="bottomLeft" activeCell="C16" sqref="C16"/>
      <selection pane="bottomRight" activeCell="C109" sqref="C109"/>
    </sheetView>
  </sheetViews>
  <sheetFormatPr defaultColWidth="9.109375" defaultRowHeight="14.4" outlineLevelRow="1" outlineLevelCol="1" x14ac:dyDescent="0.3"/>
  <cols>
    <col min="1" max="1" width="51" style="22" customWidth="1"/>
    <col min="2" max="2" width="42.6640625" style="22" customWidth="1"/>
    <col min="3" max="3" width="31.44140625" style="22" customWidth="1" outlineLevel="1"/>
    <col min="4" max="4" width="37.109375" style="22" customWidth="1" outlineLevel="1"/>
    <col min="5" max="5" width="44.5546875" style="22" bestFit="1" customWidth="1" outlineLevel="1"/>
    <col min="6" max="8" width="36.5546875" style="22" customWidth="1"/>
    <col min="9" max="14" width="9.109375" style="22"/>
    <col min="15" max="16384" width="9.109375" style="23"/>
  </cols>
  <sheetData>
    <row r="1" spans="1:8" ht="15" customHeight="1" x14ac:dyDescent="0.3">
      <c r="A1" s="192" t="str">
        <f>"Henry Royce "&amp;'Project Total'!B2&amp;" - Research Organisation Costings document (3)"</f>
        <v>Henry Royce RICP (Royce Industrial Collaboration Programme) - Research Organisation Costings document (3)</v>
      </c>
      <c r="B1" s="193"/>
      <c r="C1" s="193"/>
      <c r="D1" s="193"/>
      <c r="E1" s="193"/>
      <c r="F1" s="193"/>
      <c r="G1" s="193"/>
      <c r="H1" s="193"/>
    </row>
    <row r="2" spans="1:8" ht="25.5" customHeight="1" thickBot="1" x14ac:dyDescent="0.35">
      <c r="A2" s="194"/>
      <c r="B2" s="195"/>
      <c r="C2" s="195"/>
      <c r="D2" s="195"/>
      <c r="E2" s="195"/>
      <c r="F2" s="195"/>
      <c r="G2" s="195"/>
      <c r="H2" s="195"/>
    </row>
    <row r="3" spans="1:8" ht="24.75" customHeight="1" thickBot="1" x14ac:dyDescent="0.35">
      <c r="E3" s="73"/>
      <c r="F3" s="74"/>
      <c r="G3" s="74"/>
      <c r="H3" s="74"/>
    </row>
    <row r="4" spans="1:8" ht="15" thickBot="1" x14ac:dyDescent="0.35">
      <c r="A4" s="75" t="s">
        <v>37</v>
      </c>
      <c r="B4" s="76"/>
      <c r="C4" s="77" t="s">
        <v>35</v>
      </c>
      <c r="D4" s="78"/>
    </row>
    <row r="5" spans="1:8" x14ac:dyDescent="0.3">
      <c r="A5" s="73"/>
      <c r="B5" s="73"/>
    </row>
    <row r="6" spans="1:8" ht="18.600000000000001" thickBot="1" x14ac:dyDescent="0.4">
      <c r="A6" s="26" t="s">
        <v>18</v>
      </c>
      <c r="B6" s="47"/>
      <c r="F6" s="26" t="s">
        <v>39</v>
      </c>
    </row>
    <row r="7" spans="1:8" ht="15.6" outlineLevel="1" x14ac:dyDescent="0.3">
      <c r="A7" s="29" t="s">
        <v>72</v>
      </c>
      <c r="B7" s="80"/>
      <c r="F7" s="83" t="s">
        <v>40</v>
      </c>
      <c r="G7" s="83"/>
      <c r="H7" s="83"/>
    </row>
    <row r="8" spans="1:8" ht="14.25" customHeight="1" outlineLevel="1" x14ac:dyDescent="0.3">
      <c r="A8" s="31" t="s">
        <v>39</v>
      </c>
      <c r="B8" s="33"/>
      <c r="C8" s="81"/>
      <c r="F8" s="83" t="s">
        <v>73</v>
      </c>
      <c r="G8" s="83"/>
      <c r="H8" s="83"/>
    </row>
    <row r="9" spans="1:8" ht="14.25" customHeight="1" outlineLevel="1" x14ac:dyDescent="0.3">
      <c r="A9" s="31" t="s">
        <v>74</v>
      </c>
      <c r="B9" s="33"/>
      <c r="C9" s="81"/>
      <c r="F9" s="83" t="s">
        <v>43</v>
      </c>
      <c r="G9" s="83"/>
      <c r="H9" s="83"/>
    </row>
    <row r="10" spans="1:8" ht="15" customHeight="1" outlineLevel="1" x14ac:dyDescent="0.3">
      <c r="A10" s="31" t="s">
        <v>23</v>
      </c>
      <c r="B10" s="36"/>
      <c r="C10" s="82"/>
      <c r="G10" s="83"/>
      <c r="H10" s="83"/>
    </row>
    <row r="11" spans="1:8" ht="15" customHeight="1" outlineLevel="1" thickBot="1" x14ac:dyDescent="0.35">
      <c r="A11" s="37" t="s">
        <v>24</v>
      </c>
      <c r="B11" s="85"/>
      <c r="C11" s="86"/>
      <c r="D11" s="23"/>
    </row>
    <row r="12" spans="1:8" x14ac:dyDescent="0.3">
      <c r="A12" s="39"/>
      <c r="B12" s="39"/>
      <c r="C12" s="39"/>
      <c r="D12" s="39"/>
    </row>
    <row r="13" spans="1:8" ht="21" customHeight="1" x14ac:dyDescent="0.35">
      <c r="A13" s="26" t="s">
        <v>75</v>
      </c>
      <c r="B13" s="40"/>
      <c r="C13" s="40"/>
      <c r="E13" s="73"/>
      <c r="F13" s="87" t="s">
        <v>45</v>
      </c>
      <c r="G13" s="87" t="s">
        <v>46</v>
      </c>
      <c r="H13" s="87" t="s">
        <v>76</v>
      </c>
    </row>
    <row r="14" spans="1:8" ht="15" thickBot="1" x14ac:dyDescent="0.35">
      <c r="A14" s="27" t="s">
        <v>77</v>
      </c>
      <c r="B14" s="41"/>
      <c r="E14" s="73"/>
      <c r="F14" s="115"/>
      <c r="G14" s="1"/>
      <c r="H14" s="1"/>
    </row>
    <row r="15" spans="1:8" outlineLevel="1" x14ac:dyDescent="0.3">
      <c r="A15" s="42" t="s">
        <v>78</v>
      </c>
      <c r="B15" s="88"/>
      <c r="E15" s="73"/>
      <c r="F15" s="1"/>
      <c r="G15" s="1"/>
      <c r="H15" s="1"/>
    </row>
    <row r="16" spans="1:8" outlineLevel="1" x14ac:dyDescent="0.3">
      <c r="A16" s="43" t="s">
        <v>79</v>
      </c>
      <c r="B16" s="89"/>
      <c r="E16" s="73"/>
      <c r="F16" s="116"/>
      <c r="G16" s="1"/>
      <c r="H16" s="1"/>
    </row>
    <row r="17" spans="1:14" ht="15" outlineLevel="1" thickBot="1" x14ac:dyDescent="0.35">
      <c r="A17" s="43" t="s">
        <v>50</v>
      </c>
      <c r="B17" s="90"/>
      <c r="E17" s="73"/>
      <c r="F17" s="116"/>
      <c r="G17" s="1"/>
      <c r="H17" s="1"/>
    </row>
    <row r="18" spans="1:14" ht="15" outlineLevel="1" thickBot="1" x14ac:dyDescent="0.35">
      <c r="A18" s="45" t="s">
        <v>51</v>
      </c>
      <c r="B18" s="46"/>
      <c r="E18" s="73"/>
      <c r="F18" s="176">
        <f>B18</f>
        <v>0</v>
      </c>
      <c r="G18" s="176">
        <f>IF($B$9="RTO/ Charity/ Not for Profit",F18*100%,F18*80%)</f>
        <v>0</v>
      </c>
      <c r="H18" s="176">
        <f>F18-G18</f>
        <v>0</v>
      </c>
    </row>
    <row r="19" spans="1:14" ht="15" outlineLevel="1" thickBot="1" x14ac:dyDescent="0.35">
      <c r="A19" s="47"/>
      <c r="B19" s="48"/>
      <c r="E19" s="73"/>
      <c r="F19" s="115"/>
      <c r="G19" s="115"/>
      <c r="H19" s="115"/>
    </row>
    <row r="20" spans="1:14" s="91" customFormat="1" outlineLevel="1" x14ac:dyDescent="0.3">
      <c r="A20" s="42" t="s">
        <v>80</v>
      </c>
      <c r="B20" s="88"/>
      <c r="E20" s="135"/>
      <c r="F20" s="116"/>
      <c r="G20" s="116"/>
      <c r="H20" s="116"/>
      <c r="I20" s="92"/>
      <c r="J20" s="92"/>
      <c r="K20" s="92"/>
      <c r="L20" s="92"/>
      <c r="M20" s="92"/>
      <c r="N20" s="92"/>
    </row>
    <row r="21" spans="1:14" outlineLevel="1" x14ac:dyDescent="0.3">
      <c r="A21" s="43" t="s">
        <v>79</v>
      </c>
      <c r="B21" s="89"/>
      <c r="E21" s="73"/>
      <c r="F21" s="116"/>
      <c r="G21" s="116"/>
      <c r="H21" s="116"/>
    </row>
    <row r="22" spans="1:14" ht="15" outlineLevel="1" thickBot="1" x14ac:dyDescent="0.35">
      <c r="A22" s="43" t="s">
        <v>50</v>
      </c>
      <c r="B22" s="90"/>
      <c r="E22" s="73"/>
      <c r="F22" s="116"/>
      <c r="G22" s="116"/>
      <c r="H22" s="116"/>
    </row>
    <row r="23" spans="1:14" ht="15" outlineLevel="1" thickBot="1" x14ac:dyDescent="0.35">
      <c r="A23" s="45" t="s">
        <v>51</v>
      </c>
      <c r="B23" s="46"/>
      <c r="E23" s="73"/>
      <c r="F23" s="176">
        <f>B23</f>
        <v>0</v>
      </c>
      <c r="G23" s="176">
        <f>IF($B$9="RTO/ Charity/ Not for Profit",F23*100%,F23*80%)</f>
        <v>0</v>
      </c>
      <c r="H23" s="176">
        <f t="shared" ref="H23:H76" si="0">F23-G23</f>
        <v>0</v>
      </c>
    </row>
    <row r="24" spans="1:14" ht="15" outlineLevel="1" thickBot="1" x14ac:dyDescent="0.35">
      <c r="A24" s="47"/>
      <c r="B24" s="48"/>
      <c r="E24" s="73"/>
      <c r="F24" s="115"/>
      <c r="G24" s="115"/>
      <c r="H24" s="115"/>
    </row>
    <row r="25" spans="1:14" outlineLevel="1" x14ac:dyDescent="0.3">
      <c r="A25" s="42" t="s">
        <v>80</v>
      </c>
      <c r="B25" s="88"/>
      <c r="E25" s="73"/>
      <c r="F25" s="1"/>
      <c r="G25" s="1"/>
      <c r="H25" s="1"/>
    </row>
    <row r="26" spans="1:14" outlineLevel="1" x14ac:dyDescent="0.3">
      <c r="A26" s="43" t="s">
        <v>79</v>
      </c>
      <c r="B26" s="89"/>
      <c r="E26" s="73"/>
      <c r="F26" s="116"/>
      <c r="G26" s="116"/>
      <c r="H26" s="116"/>
    </row>
    <row r="27" spans="1:14" ht="15" outlineLevel="1" thickBot="1" x14ac:dyDescent="0.35">
      <c r="A27" s="43" t="s">
        <v>50</v>
      </c>
      <c r="B27" s="90"/>
      <c r="E27" s="73"/>
      <c r="F27" s="116"/>
      <c r="G27" s="116"/>
      <c r="H27" s="116"/>
    </row>
    <row r="28" spans="1:14" ht="15" outlineLevel="1" thickBot="1" x14ac:dyDescent="0.35">
      <c r="A28" s="45" t="s">
        <v>51</v>
      </c>
      <c r="B28" s="46"/>
      <c r="E28" s="73"/>
      <c r="F28" s="176">
        <f>B28</f>
        <v>0</v>
      </c>
      <c r="G28" s="176">
        <f>IF($B$9="RTO/ Charity/ Not for Profit",F28*100%,F28*80%)</f>
        <v>0</v>
      </c>
      <c r="H28" s="176">
        <f t="shared" si="0"/>
        <v>0</v>
      </c>
    </row>
    <row r="29" spans="1:14" ht="15" outlineLevel="1" thickBot="1" x14ac:dyDescent="0.35">
      <c r="A29" s="47"/>
      <c r="B29" s="48"/>
      <c r="E29" s="73"/>
      <c r="F29" s="115"/>
      <c r="G29" s="115"/>
      <c r="H29" s="115"/>
    </row>
    <row r="30" spans="1:14" outlineLevel="1" x14ac:dyDescent="0.3">
      <c r="A30" s="42" t="s">
        <v>80</v>
      </c>
      <c r="B30" s="88"/>
      <c r="E30" s="73"/>
      <c r="F30" s="1"/>
      <c r="G30" s="1"/>
      <c r="H30" s="1"/>
    </row>
    <row r="31" spans="1:14" outlineLevel="1" x14ac:dyDescent="0.3">
      <c r="A31" s="43" t="s">
        <v>79</v>
      </c>
      <c r="B31" s="89"/>
      <c r="E31" s="73"/>
      <c r="F31" s="116"/>
      <c r="G31" s="116"/>
      <c r="H31" s="116"/>
    </row>
    <row r="32" spans="1:14" ht="15" outlineLevel="1" thickBot="1" x14ac:dyDescent="0.35">
      <c r="A32" s="43" t="s">
        <v>50</v>
      </c>
      <c r="B32" s="90"/>
      <c r="E32" s="73"/>
      <c r="F32" s="116"/>
      <c r="G32" s="116"/>
      <c r="H32" s="116"/>
    </row>
    <row r="33" spans="1:8" ht="15" outlineLevel="1" thickBot="1" x14ac:dyDescent="0.35">
      <c r="A33" s="45" t="s">
        <v>51</v>
      </c>
      <c r="B33" s="46"/>
      <c r="E33" s="73"/>
      <c r="F33" s="176">
        <f>B33</f>
        <v>0</v>
      </c>
      <c r="G33" s="176">
        <f>IF($B$9="RTO/ Charity/ Not for Profit",F33*100%,F33*80%)</f>
        <v>0</v>
      </c>
      <c r="H33" s="176">
        <f t="shared" si="0"/>
        <v>0</v>
      </c>
    </row>
    <row r="34" spans="1:8" x14ac:dyDescent="0.3">
      <c r="A34" s="47"/>
      <c r="B34" s="48"/>
      <c r="E34" s="73"/>
      <c r="F34" s="115"/>
      <c r="G34" s="115"/>
      <c r="H34" s="115"/>
    </row>
    <row r="35" spans="1:8" ht="18.600000000000001" thickBot="1" x14ac:dyDescent="0.4">
      <c r="A35" s="26" t="s">
        <v>81</v>
      </c>
      <c r="B35" s="48"/>
      <c r="E35" s="73"/>
      <c r="F35" s="115"/>
      <c r="G35" s="115"/>
      <c r="H35" s="115"/>
    </row>
    <row r="36" spans="1:8" outlineLevel="1" x14ac:dyDescent="0.3">
      <c r="A36" s="42" t="s">
        <v>48</v>
      </c>
      <c r="B36" s="88"/>
      <c r="E36" s="73"/>
      <c r="F36" s="1"/>
      <c r="G36" s="1"/>
      <c r="H36" s="1"/>
    </row>
    <row r="37" spans="1:8" outlineLevel="1" x14ac:dyDescent="0.3">
      <c r="A37" s="43" t="s">
        <v>82</v>
      </c>
      <c r="B37" s="89"/>
      <c r="E37" s="73"/>
      <c r="F37" s="115"/>
      <c r="G37" s="115"/>
      <c r="H37" s="115"/>
    </row>
    <row r="38" spans="1:8" outlineLevel="1" x14ac:dyDescent="0.3">
      <c r="A38" s="43" t="s">
        <v>83</v>
      </c>
      <c r="B38" s="89"/>
      <c r="E38" s="73"/>
      <c r="F38" s="115"/>
      <c r="G38" s="115"/>
      <c r="H38" s="115"/>
    </row>
    <row r="39" spans="1:8" outlineLevel="1" x14ac:dyDescent="0.3">
      <c r="A39" s="136" t="s">
        <v>84</v>
      </c>
      <c r="B39" s="89"/>
      <c r="E39" s="73"/>
      <c r="F39" s="115"/>
      <c r="G39" s="115"/>
      <c r="H39" s="115"/>
    </row>
    <row r="40" spans="1:8" outlineLevel="1" x14ac:dyDescent="0.3">
      <c r="A40" s="137" t="s">
        <v>85</v>
      </c>
      <c r="B40" s="89"/>
      <c r="E40" s="73"/>
      <c r="F40" s="116"/>
      <c r="G40" s="116"/>
      <c r="H40" s="116"/>
    </row>
    <row r="41" spans="1:8" ht="15" outlineLevel="1" thickBot="1" x14ac:dyDescent="0.35">
      <c r="A41" s="43" t="s">
        <v>50</v>
      </c>
      <c r="B41" s="90"/>
      <c r="E41" s="73"/>
      <c r="F41" s="115"/>
      <c r="G41" s="115"/>
      <c r="H41" s="115"/>
    </row>
    <row r="42" spans="1:8" ht="15" outlineLevel="1" thickBot="1" x14ac:dyDescent="0.35">
      <c r="A42" s="45" t="s">
        <v>51</v>
      </c>
      <c r="B42" s="46"/>
      <c r="E42" s="73"/>
      <c r="F42" s="176">
        <f>B42</f>
        <v>0</v>
      </c>
      <c r="G42" s="176">
        <f>IF($B$9="RTO/ Charity/ Not for Profit",F42*100%,F42*80%)</f>
        <v>0</v>
      </c>
      <c r="H42" s="176">
        <f t="shared" si="0"/>
        <v>0</v>
      </c>
    </row>
    <row r="43" spans="1:8" ht="15" outlineLevel="1" thickBot="1" x14ac:dyDescent="0.35">
      <c r="A43" s="47"/>
      <c r="B43" s="48"/>
      <c r="E43" s="73"/>
      <c r="F43" s="115"/>
      <c r="G43" s="115"/>
      <c r="H43" s="115"/>
    </row>
    <row r="44" spans="1:8" outlineLevel="1" x14ac:dyDescent="0.3">
      <c r="A44" s="42" t="s">
        <v>107</v>
      </c>
      <c r="B44" s="88"/>
      <c r="E44" s="73"/>
      <c r="F44" s="1"/>
      <c r="G44" s="1"/>
      <c r="H44" s="1"/>
    </row>
    <row r="45" spans="1:8" outlineLevel="1" x14ac:dyDescent="0.3">
      <c r="A45" s="43" t="s">
        <v>82</v>
      </c>
      <c r="B45" s="89"/>
      <c r="E45" s="73"/>
      <c r="F45" s="115"/>
      <c r="G45" s="115"/>
      <c r="H45" s="115"/>
    </row>
    <row r="46" spans="1:8" outlineLevel="1" x14ac:dyDescent="0.3">
      <c r="A46" s="43" t="s">
        <v>83</v>
      </c>
      <c r="B46" s="89"/>
      <c r="E46" s="73"/>
      <c r="F46" s="115"/>
      <c r="G46" s="115"/>
      <c r="H46" s="115"/>
    </row>
    <row r="47" spans="1:8" outlineLevel="1" x14ac:dyDescent="0.3">
      <c r="A47" s="136" t="s">
        <v>84</v>
      </c>
      <c r="B47" s="89"/>
      <c r="E47" s="73"/>
      <c r="F47" s="115"/>
      <c r="G47" s="115"/>
      <c r="H47" s="115"/>
    </row>
    <row r="48" spans="1:8" outlineLevel="1" x14ac:dyDescent="0.3">
      <c r="A48" s="137" t="s">
        <v>85</v>
      </c>
      <c r="B48" s="89"/>
      <c r="E48" s="73"/>
      <c r="F48" s="116"/>
      <c r="G48" s="116"/>
      <c r="H48" s="116"/>
    </row>
    <row r="49" spans="1:8" ht="15" outlineLevel="1" thickBot="1" x14ac:dyDescent="0.35">
      <c r="A49" s="43" t="s">
        <v>50</v>
      </c>
      <c r="B49" s="90"/>
      <c r="E49" s="73"/>
      <c r="F49" s="115"/>
      <c r="G49" s="115"/>
      <c r="H49" s="115"/>
    </row>
    <row r="50" spans="1:8" ht="15" outlineLevel="1" thickBot="1" x14ac:dyDescent="0.35">
      <c r="A50" s="45" t="s">
        <v>51</v>
      </c>
      <c r="B50" s="46"/>
      <c r="E50" s="73"/>
      <c r="F50" s="176">
        <f>B50</f>
        <v>0</v>
      </c>
      <c r="G50" s="176">
        <f>IF($B$9="RTO/ Charity/ Not for Profit",F50*100%,F50*80%)</f>
        <v>0</v>
      </c>
      <c r="H50" s="176">
        <f t="shared" si="0"/>
        <v>0</v>
      </c>
    </row>
    <row r="51" spans="1:8" ht="15" outlineLevel="1" thickBot="1" x14ac:dyDescent="0.35">
      <c r="A51" s="47"/>
      <c r="B51" s="48"/>
      <c r="E51" s="73"/>
      <c r="F51" s="115"/>
      <c r="G51" s="115"/>
      <c r="H51" s="115"/>
    </row>
    <row r="52" spans="1:8" outlineLevel="1" x14ac:dyDescent="0.3">
      <c r="A52" s="42" t="s">
        <v>48</v>
      </c>
      <c r="B52" s="88"/>
      <c r="E52" s="73"/>
      <c r="F52" s="1"/>
      <c r="G52" s="1"/>
      <c r="H52" s="1"/>
    </row>
    <row r="53" spans="1:8" outlineLevel="1" x14ac:dyDescent="0.3">
      <c r="A53" s="43" t="s">
        <v>82</v>
      </c>
      <c r="B53" s="89"/>
      <c r="E53" s="73"/>
      <c r="F53" s="115"/>
      <c r="G53" s="115"/>
      <c r="H53" s="115"/>
    </row>
    <row r="54" spans="1:8" outlineLevel="1" x14ac:dyDescent="0.3">
      <c r="A54" s="43" t="s">
        <v>83</v>
      </c>
      <c r="B54" s="89"/>
      <c r="E54" s="73"/>
      <c r="F54" s="115"/>
      <c r="G54" s="115"/>
      <c r="H54" s="115"/>
    </row>
    <row r="55" spans="1:8" outlineLevel="1" x14ac:dyDescent="0.3">
      <c r="A55" s="136" t="s">
        <v>84</v>
      </c>
      <c r="B55" s="89"/>
      <c r="E55" s="73"/>
      <c r="F55" s="115"/>
      <c r="G55" s="115"/>
      <c r="H55" s="115"/>
    </row>
    <row r="56" spans="1:8" outlineLevel="1" x14ac:dyDescent="0.3">
      <c r="A56" s="137" t="s">
        <v>85</v>
      </c>
      <c r="B56" s="89"/>
      <c r="E56" s="73"/>
      <c r="F56" s="116"/>
      <c r="G56" s="116"/>
      <c r="H56" s="116"/>
    </row>
    <row r="57" spans="1:8" ht="15" outlineLevel="1" thickBot="1" x14ac:dyDescent="0.35">
      <c r="A57" s="43" t="s">
        <v>50</v>
      </c>
      <c r="B57" s="90"/>
      <c r="E57" s="73"/>
      <c r="F57" s="115"/>
      <c r="G57" s="115"/>
      <c r="H57" s="115"/>
    </row>
    <row r="58" spans="1:8" ht="15" outlineLevel="1" thickBot="1" x14ac:dyDescent="0.35">
      <c r="A58" s="45" t="s">
        <v>51</v>
      </c>
      <c r="B58" s="46"/>
      <c r="E58" s="73"/>
      <c r="F58" s="176">
        <f>B58</f>
        <v>0</v>
      </c>
      <c r="G58" s="176">
        <f>IF($B$9="RTO/ Charity/ Not for Profit",F58*100%,F58*80%)</f>
        <v>0</v>
      </c>
      <c r="H58" s="176">
        <f t="shared" si="0"/>
        <v>0</v>
      </c>
    </row>
    <row r="59" spans="1:8" x14ac:dyDescent="0.3">
      <c r="A59" s="47"/>
      <c r="B59" s="48"/>
      <c r="E59" s="73"/>
      <c r="F59" s="115"/>
      <c r="G59" s="115"/>
      <c r="H59" s="115"/>
    </row>
    <row r="60" spans="1:8" ht="21" customHeight="1" x14ac:dyDescent="0.35">
      <c r="A60" s="138" t="s">
        <v>86</v>
      </c>
      <c r="B60" s="139"/>
      <c r="E60" s="73"/>
      <c r="F60" s="115"/>
      <c r="G60" s="115"/>
      <c r="H60" s="115"/>
    </row>
    <row r="61" spans="1:8" x14ac:dyDescent="0.3">
      <c r="A61" s="28" t="s">
        <v>87</v>
      </c>
      <c r="B61" s="27"/>
      <c r="E61" s="73"/>
      <c r="F61" s="115"/>
      <c r="G61" s="115"/>
      <c r="H61" s="115"/>
    </row>
    <row r="62" spans="1:8" outlineLevel="1" x14ac:dyDescent="0.3">
      <c r="A62" s="42" t="s">
        <v>48</v>
      </c>
      <c r="B62" s="88"/>
      <c r="E62" s="73"/>
      <c r="F62" s="1"/>
      <c r="G62" s="1"/>
      <c r="H62" s="1"/>
    </row>
    <row r="63" spans="1:8" outlineLevel="1" x14ac:dyDescent="0.3">
      <c r="A63" s="43" t="s">
        <v>82</v>
      </c>
      <c r="B63" s="89"/>
      <c r="E63" s="73"/>
      <c r="F63" s="115"/>
      <c r="G63" s="115"/>
      <c r="H63" s="115"/>
    </row>
    <row r="64" spans="1:8" outlineLevel="1" x14ac:dyDescent="0.3">
      <c r="A64" s="43" t="s">
        <v>83</v>
      </c>
      <c r="B64" s="89"/>
      <c r="E64" s="73"/>
      <c r="F64" s="115"/>
      <c r="G64" s="115"/>
      <c r="H64" s="115"/>
    </row>
    <row r="65" spans="1:8" outlineLevel="1" x14ac:dyDescent="0.3">
      <c r="A65" s="136" t="s">
        <v>84</v>
      </c>
      <c r="B65" s="89"/>
      <c r="E65" s="73"/>
      <c r="F65" s="115"/>
      <c r="G65" s="115"/>
      <c r="H65" s="115"/>
    </row>
    <row r="66" spans="1:8" outlineLevel="1" x14ac:dyDescent="0.3">
      <c r="A66" s="137" t="s">
        <v>85</v>
      </c>
      <c r="B66" s="89"/>
      <c r="E66" s="73"/>
      <c r="F66" s="116"/>
      <c r="G66" s="116"/>
      <c r="H66" s="116"/>
    </row>
    <row r="67" spans="1:8" ht="15" outlineLevel="1" thickBot="1" x14ac:dyDescent="0.35">
      <c r="A67" s="43" t="s">
        <v>50</v>
      </c>
      <c r="B67" s="90"/>
      <c r="E67" s="73"/>
      <c r="F67" s="115"/>
      <c r="G67" s="115"/>
      <c r="H67" s="115"/>
    </row>
    <row r="68" spans="1:8" ht="15" outlineLevel="1" thickBot="1" x14ac:dyDescent="0.35">
      <c r="A68" s="45" t="s">
        <v>51</v>
      </c>
      <c r="B68" s="46"/>
      <c r="E68" s="73"/>
      <c r="F68" s="176">
        <f>B68</f>
        <v>0</v>
      </c>
      <c r="G68" s="176">
        <f>IF($B$9="RTO/ Charity/ Not for Profit",F68*100%,F68*80%)</f>
        <v>0</v>
      </c>
      <c r="H68" s="176">
        <f t="shared" si="0"/>
        <v>0</v>
      </c>
    </row>
    <row r="69" spans="1:8" ht="15" outlineLevel="1" thickBot="1" x14ac:dyDescent="0.35">
      <c r="A69" s="47"/>
      <c r="B69" s="48"/>
      <c r="E69" s="73"/>
      <c r="F69" s="115"/>
      <c r="G69" s="115"/>
      <c r="H69" s="115"/>
    </row>
    <row r="70" spans="1:8" outlineLevel="1" x14ac:dyDescent="0.3">
      <c r="A70" s="42" t="s">
        <v>48</v>
      </c>
      <c r="B70" s="88"/>
      <c r="E70" s="73"/>
      <c r="F70" s="1"/>
      <c r="G70" s="1"/>
      <c r="H70" s="1"/>
    </row>
    <row r="71" spans="1:8" outlineLevel="1" x14ac:dyDescent="0.3">
      <c r="A71" s="43" t="s">
        <v>82</v>
      </c>
      <c r="B71" s="89"/>
      <c r="E71" s="73"/>
      <c r="F71" s="115"/>
      <c r="G71" s="115"/>
      <c r="H71" s="115"/>
    </row>
    <row r="72" spans="1:8" outlineLevel="1" x14ac:dyDescent="0.3">
      <c r="A72" s="181" t="s">
        <v>83</v>
      </c>
      <c r="B72" s="89"/>
      <c r="E72" s="73"/>
      <c r="F72" s="115"/>
      <c r="G72" s="115"/>
      <c r="H72" s="115"/>
    </row>
    <row r="73" spans="1:8" outlineLevel="1" x14ac:dyDescent="0.3">
      <c r="A73" s="179" t="s">
        <v>84</v>
      </c>
      <c r="B73" s="180"/>
      <c r="E73" s="73"/>
      <c r="F73" s="115"/>
      <c r="G73" s="115"/>
      <c r="H73" s="115"/>
    </row>
    <row r="74" spans="1:8" outlineLevel="1" x14ac:dyDescent="0.3">
      <c r="A74" s="137" t="s">
        <v>85</v>
      </c>
      <c r="B74" s="89"/>
      <c r="E74" s="73"/>
      <c r="F74" s="1"/>
      <c r="G74" s="1"/>
      <c r="H74" s="1"/>
    </row>
    <row r="75" spans="1:8" ht="15" outlineLevel="1" thickBot="1" x14ac:dyDescent="0.35">
      <c r="A75" s="43" t="s">
        <v>50</v>
      </c>
      <c r="B75" s="90"/>
      <c r="E75" s="73"/>
      <c r="F75" s="1"/>
      <c r="G75" s="1"/>
      <c r="H75" s="1"/>
    </row>
    <row r="76" spans="1:8" ht="15" outlineLevel="1" thickBot="1" x14ac:dyDescent="0.35">
      <c r="A76" s="45" t="s">
        <v>51</v>
      </c>
      <c r="B76" s="46"/>
      <c r="E76" s="73"/>
      <c r="F76" s="176">
        <f>B76</f>
        <v>0</v>
      </c>
      <c r="G76" s="176">
        <f>IF($B$9="RTO/ Charity/ Not for Profit",F76*100%,F76*80%)</f>
        <v>0</v>
      </c>
      <c r="H76" s="176">
        <f t="shared" si="0"/>
        <v>0</v>
      </c>
    </row>
    <row r="77" spans="1:8" ht="15" thickBot="1" x14ac:dyDescent="0.35">
      <c r="A77" s="47"/>
      <c r="B77" s="48"/>
      <c r="E77" s="73"/>
      <c r="F77" s="115"/>
      <c r="G77" s="115"/>
      <c r="H77" s="115"/>
    </row>
    <row r="78" spans="1:8" ht="15" thickBot="1" x14ac:dyDescent="0.35">
      <c r="A78" s="47"/>
      <c r="B78" s="48"/>
      <c r="E78" s="73"/>
      <c r="F78" s="122" t="s">
        <v>52</v>
      </c>
      <c r="G78" s="122"/>
      <c r="H78" s="122"/>
    </row>
    <row r="79" spans="1:8" ht="15" thickBot="1" x14ac:dyDescent="0.35">
      <c r="A79" s="47"/>
      <c r="B79" s="48"/>
      <c r="E79" s="73"/>
      <c r="F79" s="123">
        <f>SUM(F18,F23,F28,F33,F42,F50,F58,F68,F76)</f>
        <v>0</v>
      </c>
      <c r="G79" s="123">
        <f>IF($B$9="RTO/ Charity/ Not for Profit",F79*100%,F79*80%)</f>
        <v>0</v>
      </c>
      <c r="H79" s="123">
        <f t="shared" ref="H79" si="1">F79-G79</f>
        <v>0</v>
      </c>
    </row>
    <row r="80" spans="1:8" ht="18.600000000000001" thickBot="1" x14ac:dyDescent="0.4">
      <c r="A80" s="26" t="s">
        <v>88</v>
      </c>
      <c r="B80" s="47"/>
      <c r="D80" s="23"/>
      <c r="E80" s="73"/>
      <c r="F80" s="115"/>
      <c r="G80" s="115"/>
      <c r="H80" s="115"/>
    </row>
    <row r="81" spans="1:8" x14ac:dyDescent="0.3">
      <c r="A81" s="79" t="s">
        <v>54</v>
      </c>
      <c r="B81" s="140" t="s">
        <v>55</v>
      </c>
      <c r="D81" s="23"/>
      <c r="E81" s="73"/>
      <c r="F81" s="115"/>
      <c r="G81" s="115"/>
      <c r="H81" s="115"/>
    </row>
    <row r="82" spans="1:8" x14ac:dyDescent="0.3">
      <c r="A82" s="95"/>
      <c r="B82" s="44">
        <v>0</v>
      </c>
      <c r="D82" s="23"/>
      <c r="E82" s="73"/>
      <c r="F82" s="115"/>
      <c r="G82" s="115"/>
      <c r="H82" s="115"/>
    </row>
    <row r="83" spans="1:8" ht="15" thickBot="1" x14ac:dyDescent="0.35">
      <c r="A83" s="95"/>
      <c r="B83" s="44">
        <v>0</v>
      </c>
      <c r="D83" s="23"/>
      <c r="E83" s="73"/>
      <c r="F83" s="115"/>
      <c r="G83" s="115"/>
      <c r="H83" s="115"/>
    </row>
    <row r="84" spans="1:8" ht="15" thickBot="1" x14ac:dyDescent="0.35">
      <c r="A84" s="95"/>
      <c r="B84" s="44">
        <v>0</v>
      </c>
      <c r="D84" s="23"/>
      <c r="E84" s="73"/>
      <c r="F84" s="122" t="s">
        <v>89</v>
      </c>
      <c r="G84" s="122"/>
      <c r="H84" s="122"/>
    </row>
    <row r="85" spans="1:8" ht="15" thickBot="1" x14ac:dyDescent="0.35">
      <c r="A85" s="100"/>
      <c r="B85" s="46">
        <v>0</v>
      </c>
      <c r="D85" s="23"/>
      <c r="E85" s="73"/>
      <c r="F85" s="123">
        <f>SUM(B82:B85)</f>
        <v>0</v>
      </c>
      <c r="G85" s="123">
        <f>IF($B$9="RTO/ Charity/ Not for Profit",F85*100%,F85*80%)</f>
        <v>0</v>
      </c>
      <c r="H85" s="123">
        <f t="shared" ref="H85:H106" si="2">F85-G85</f>
        <v>0</v>
      </c>
    </row>
    <row r="86" spans="1:8" x14ac:dyDescent="0.3">
      <c r="A86" s="47"/>
      <c r="B86" s="47"/>
      <c r="D86" s="23"/>
      <c r="E86" s="73"/>
      <c r="F86" s="115"/>
      <c r="G86" s="115"/>
      <c r="H86" s="115"/>
    </row>
    <row r="87" spans="1:8" ht="18.600000000000001" thickBot="1" x14ac:dyDescent="0.4">
      <c r="A87" s="26" t="s">
        <v>90</v>
      </c>
      <c r="B87" s="47"/>
      <c r="D87" s="23"/>
      <c r="E87" s="73"/>
      <c r="F87" s="115"/>
      <c r="G87" s="115"/>
      <c r="H87" s="115"/>
    </row>
    <row r="88" spans="1:8" x14ac:dyDescent="0.3">
      <c r="A88" s="79" t="s">
        <v>54</v>
      </c>
      <c r="B88" s="140" t="s">
        <v>55</v>
      </c>
      <c r="D88" s="23"/>
      <c r="E88" s="73"/>
      <c r="F88" s="115"/>
      <c r="G88" s="115"/>
      <c r="H88" s="115"/>
    </row>
    <row r="89" spans="1:8" x14ac:dyDescent="0.3">
      <c r="A89" s="95"/>
      <c r="B89" s="44">
        <v>0</v>
      </c>
      <c r="D89" s="23"/>
      <c r="E89" s="73"/>
      <c r="F89" s="115"/>
      <c r="G89" s="115"/>
      <c r="H89" s="115"/>
    </row>
    <row r="90" spans="1:8" ht="15" thickBot="1" x14ac:dyDescent="0.35">
      <c r="A90" s="95"/>
      <c r="B90" s="44">
        <v>0</v>
      </c>
      <c r="D90" s="23"/>
      <c r="E90" s="73"/>
      <c r="F90" s="115"/>
      <c r="G90" s="115"/>
      <c r="H90" s="115"/>
    </row>
    <row r="91" spans="1:8" ht="15" thickBot="1" x14ac:dyDescent="0.35">
      <c r="A91" s="95"/>
      <c r="B91" s="44">
        <v>0</v>
      </c>
      <c r="D91" s="23"/>
      <c r="E91" s="73"/>
      <c r="F91" s="122" t="s">
        <v>91</v>
      </c>
      <c r="G91" s="122"/>
      <c r="H91" s="122"/>
    </row>
    <row r="92" spans="1:8" ht="15" thickBot="1" x14ac:dyDescent="0.35">
      <c r="A92" s="100"/>
      <c r="B92" s="46">
        <v>0</v>
      </c>
      <c r="D92" s="23"/>
      <c r="E92" s="73"/>
      <c r="F92" s="123">
        <f>SUM(B89:B92)</f>
        <v>0</v>
      </c>
      <c r="G92" s="123">
        <f>IF($B$9="RTO/ Charity/ Not for Profit",F92*100%,F92*80%)</f>
        <v>0</v>
      </c>
      <c r="H92" s="123">
        <f t="shared" si="2"/>
        <v>0</v>
      </c>
    </row>
    <row r="93" spans="1:8" x14ac:dyDescent="0.3">
      <c r="A93" s="47"/>
      <c r="B93" s="47"/>
      <c r="D93" s="23"/>
      <c r="E93" s="73"/>
      <c r="F93" s="115"/>
      <c r="G93" s="115"/>
      <c r="H93" s="115"/>
    </row>
    <row r="94" spans="1:8" ht="18.600000000000001" thickBot="1" x14ac:dyDescent="0.4">
      <c r="A94" s="26" t="s">
        <v>57</v>
      </c>
      <c r="B94" s="47"/>
      <c r="D94" s="23"/>
      <c r="E94" s="73"/>
      <c r="F94" s="115"/>
      <c r="G94" s="115"/>
      <c r="H94" s="115"/>
    </row>
    <row r="95" spans="1:8" x14ac:dyDescent="0.3">
      <c r="A95" s="79" t="s">
        <v>54</v>
      </c>
      <c r="B95" s="140" t="s">
        <v>55</v>
      </c>
      <c r="D95" s="23"/>
      <c r="E95" s="73"/>
      <c r="F95" s="115"/>
      <c r="G95" s="115"/>
      <c r="H95" s="115"/>
    </row>
    <row r="96" spans="1:8" x14ac:dyDescent="0.3">
      <c r="A96" s="95"/>
      <c r="B96" s="44">
        <v>0</v>
      </c>
      <c r="D96" s="23"/>
      <c r="E96" s="73"/>
      <c r="F96" s="115"/>
      <c r="G96" s="115"/>
      <c r="H96" s="115"/>
    </row>
    <row r="97" spans="1:15" ht="15" thickBot="1" x14ac:dyDescent="0.35">
      <c r="A97" s="95"/>
      <c r="B97" s="44">
        <v>0</v>
      </c>
      <c r="D97" s="23"/>
      <c r="E97" s="73"/>
      <c r="F97" s="115"/>
      <c r="G97" s="115"/>
      <c r="H97" s="115"/>
    </row>
    <row r="98" spans="1:15" ht="15" thickBot="1" x14ac:dyDescent="0.35">
      <c r="A98" s="95"/>
      <c r="B98" s="44">
        <v>0</v>
      </c>
      <c r="D98" s="23"/>
      <c r="E98" s="73"/>
      <c r="F98" s="122" t="s">
        <v>92</v>
      </c>
      <c r="G98" s="122"/>
      <c r="H98" s="122"/>
    </row>
    <row r="99" spans="1:15" ht="15" thickBot="1" x14ac:dyDescent="0.35">
      <c r="A99" s="100"/>
      <c r="B99" s="46">
        <v>0</v>
      </c>
      <c r="D99" s="23"/>
      <c r="E99" s="73"/>
      <c r="F99" s="123">
        <f>SUM(B96:B99)</f>
        <v>0</v>
      </c>
      <c r="G99" s="123">
        <f>IF($B$9="RTO/ Charity/ Not for Profit",F99*100%,F99*80%)</f>
        <v>0</v>
      </c>
      <c r="H99" s="123">
        <f t="shared" si="2"/>
        <v>0</v>
      </c>
    </row>
    <row r="100" spans="1:15" x14ac:dyDescent="0.3">
      <c r="A100" s="47"/>
      <c r="B100" s="47"/>
      <c r="C100" s="47"/>
      <c r="D100" s="23"/>
      <c r="E100" s="73"/>
      <c r="F100" s="72"/>
      <c r="G100" s="72"/>
      <c r="H100" s="72"/>
    </row>
    <row r="101" spans="1:15" ht="18.600000000000001" thickBot="1" x14ac:dyDescent="0.4">
      <c r="A101" s="96" t="s">
        <v>93</v>
      </c>
      <c r="D101" s="23"/>
      <c r="E101" s="73"/>
      <c r="F101" s="115"/>
      <c r="G101" s="115"/>
      <c r="H101" s="115"/>
    </row>
    <row r="102" spans="1:15" x14ac:dyDescent="0.3">
      <c r="A102" s="79" t="s">
        <v>60</v>
      </c>
      <c r="B102" s="140" t="s">
        <v>55</v>
      </c>
      <c r="C102" s="47"/>
      <c r="D102" s="23"/>
      <c r="E102" s="73"/>
      <c r="F102" s="72"/>
      <c r="G102" s="72"/>
      <c r="H102" s="72"/>
    </row>
    <row r="103" spans="1:15" x14ac:dyDescent="0.3">
      <c r="A103" s="95"/>
      <c r="B103" s="97">
        <v>0</v>
      </c>
      <c r="C103" s="47"/>
      <c r="D103" s="23"/>
      <c r="E103" s="73"/>
      <c r="F103" s="72"/>
      <c r="G103" s="72"/>
      <c r="H103" s="72"/>
    </row>
    <row r="104" spans="1:15" ht="15" thickBot="1" x14ac:dyDescent="0.35">
      <c r="A104" s="95"/>
      <c r="B104" s="44">
        <v>0</v>
      </c>
      <c r="C104" s="47"/>
      <c r="D104" s="23"/>
      <c r="E104" s="73"/>
      <c r="F104" s="72"/>
      <c r="G104" s="72"/>
      <c r="H104" s="72"/>
    </row>
    <row r="105" spans="1:15" ht="15" thickBot="1" x14ac:dyDescent="0.35">
      <c r="A105" s="95"/>
      <c r="B105" s="44">
        <v>0</v>
      </c>
      <c r="D105" s="23"/>
      <c r="E105" s="73"/>
      <c r="F105" s="122" t="s">
        <v>94</v>
      </c>
      <c r="G105" s="122"/>
      <c r="H105" s="122"/>
    </row>
    <row r="106" spans="1:15" ht="15" thickBot="1" x14ac:dyDescent="0.35">
      <c r="A106" s="100"/>
      <c r="B106" s="46">
        <v>0</v>
      </c>
      <c r="D106" s="23"/>
      <c r="E106" s="73"/>
      <c r="F106" s="123">
        <f>SUM(B103:B106)</f>
        <v>0</v>
      </c>
      <c r="G106" s="123">
        <f>IF($B$9="RTO/ Charity/ Not for Profit",F106*100%,F106*80%)</f>
        <v>0</v>
      </c>
      <c r="H106" s="123">
        <f t="shared" si="2"/>
        <v>0</v>
      </c>
    </row>
    <row r="107" spans="1:15" x14ac:dyDescent="0.3">
      <c r="D107" s="110"/>
      <c r="E107" s="73"/>
      <c r="F107" s="115"/>
      <c r="G107" s="115"/>
      <c r="H107" s="115"/>
    </row>
    <row r="108" spans="1:15" ht="18" x14ac:dyDescent="0.35">
      <c r="A108" s="26" t="s">
        <v>95</v>
      </c>
      <c r="B108" s="47"/>
      <c r="C108" s="47"/>
      <c r="D108" s="47"/>
      <c r="E108" s="47"/>
      <c r="F108" s="116"/>
      <c r="G108" s="116"/>
      <c r="H108" s="116"/>
      <c r="O108" s="22"/>
    </row>
    <row r="109" spans="1:15" x14ac:dyDescent="0.3">
      <c r="A109" s="75" t="s">
        <v>96</v>
      </c>
      <c r="B109" s="76"/>
      <c r="C109" s="47"/>
      <c r="D109" s="47"/>
      <c r="E109" s="73"/>
      <c r="F109" s="122" t="s">
        <v>97</v>
      </c>
      <c r="G109" s="122"/>
      <c r="H109" s="122"/>
    </row>
    <row r="110" spans="1:15" x14ac:dyDescent="0.3">
      <c r="C110" s="47"/>
      <c r="D110" s="47"/>
      <c r="E110" s="73"/>
      <c r="F110" s="144"/>
      <c r="G110" s="144"/>
      <c r="H110" s="144"/>
    </row>
    <row r="111" spans="1:15" x14ac:dyDescent="0.3">
      <c r="A111" s="79" t="s">
        <v>98</v>
      </c>
      <c r="B111" s="103" t="s">
        <v>60</v>
      </c>
      <c r="C111" s="103" t="s">
        <v>99</v>
      </c>
      <c r="D111" s="104" t="s">
        <v>100</v>
      </c>
      <c r="E111" s="105" t="s">
        <v>101</v>
      </c>
      <c r="F111" s="119" t="s">
        <v>102</v>
      </c>
      <c r="G111" s="119"/>
      <c r="H111" s="119"/>
      <c r="O111" s="22"/>
    </row>
    <row r="112" spans="1:15" x14ac:dyDescent="0.3">
      <c r="A112" s="95"/>
      <c r="B112" s="98"/>
      <c r="C112" s="98"/>
      <c r="D112" s="99"/>
      <c r="E112" s="177">
        <v>0</v>
      </c>
      <c r="F112" s="120">
        <f>D112*E112</f>
        <v>0</v>
      </c>
      <c r="G112" s="120">
        <f>IF($B$9="RTO/ Charity/ Not for Profit",F112*100%,F112*100%)</f>
        <v>0</v>
      </c>
      <c r="H112" s="120">
        <f t="shared" ref="H112:H118" si="3">F112-G112</f>
        <v>0</v>
      </c>
      <c r="O112" s="22"/>
    </row>
    <row r="113" spans="1:15" x14ac:dyDescent="0.3">
      <c r="A113" s="95"/>
      <c r="B113" s="98"/>
      <c r="C113" s="98"/>
      <c r="D113" s="99"/>
      <c r="E113" s="177">
        <v>0</v>
      </c>
      <c r="F113" s="120">
        <f t="shared" ref="F113:F117" si="4">C113*E113</f>
        <v>0</v>
      </c>
      <c r="G113" s="120">
        <f t="shared" ref="G113:G117" si="5">IF($B$9="RTO/ Charity/ Not for Profit",F113*100%,F113*100%)</f>
        <v>0</v>
      </c>
      <c r="H113" s="120">
        <f t="shared" si="3"/>
        <v>0</v>
      </c>
      <c r="O113" s="22"/>
    </row>
    <row r="114" spans="1:15" x14ac:dyDescent="0.3">
      <c r="A114" s="95"/>
      <c r="B114" s="98"/>
      <c r="C114" s="98"/>
      <c r="D114" s="99"/>
      <c r="E114" s="177">
        <v>0</v>
      </c>
      <c r="F114" s="120">
        <f t="shared" si="4"/>
        <v>0</v>
      </c>
      <c r="G114" s="120">
        <f t="shared" si="5"/>
        <v>0</v>
      </c>
      <c r="H114" s="120">
        <f t="shared" si="3"/>
        <v>0</v>
      </c>
      <c r="O114" s="22"/>
    </row>
    <row r="115" spans="1:15" x14ac:dyDescent="0.3">
      <c r="A115" s="95"/>
      <c r="B115" s="98"/>
      <c r="C115" s="98"/>
      <c r="D115" s="99"/>
      <c r="E115" s="177">
        <v>0</v>
      </c>
      <c r="F115" s="120">
        <f t="shared" si="4"/>
        <v>0</v>
      </c>
      <c r="G115" s="120">
        <f t="shared" si="5"/>
        <v>0</v>
      </c>
      <c r="H115" s="120">
        <f t="shared" si="3"/>
        <v>0</v>
      </c>
      <c r="O115" s="22"/>
    </row>
    <row r="116" spans="1:15" x14ac:dyDescent="0.3">
      <c r="A116" s="95"/>
      <c r="B116" s="98"/>
      <c r="C116" s="98"/>
      <c r="D116" s="99"/>
      <c r="E116" s="177">
        <v>0</v>
      </c>
      <c r="F116" s="120">
        <f t="shared" si="4"/>
        <v>0</v>
      </c>
      <c r="G116" s="120">
        <f t="shared" si="5"/>
        <v>0</v>
      </c>
      <c r="H116" s="120">
        <f t="shared" si="3"/>
        <v>0</v>
      </c>
      <c r="O116" s="22"/>
    </row>
    <row r="117" spans="1:15" x14ac:dyDescent="0.3">
      <c r="A117" s="100"/>
      <c r="B117" s="101"/>
      <c r="C117" s="101"/>
      <c r="D117" s="102"/>
      <c r="E117" s="178">
        <v>0</v>
      </c>
      <c r="F117" s="121">
        <f t="shared" si="4"/>
        <v>0</v>
      </c>
      <c r="G117" s="120">
        <f t="shared" si="5"/>
        <v>0</v>
      </c>
      <c r="H117" s="121">
        <f t="shared" si="3"/>
        <v>0</v>
      </c>
      <c r="O117" s="22"/>
    </row>
    <row r="118" spans="1:15" x14ac:dyDescent="0.3">
      <c r="A118" s="48"/>
      <c r="B118" s="47"/>
      <c r="C118" s="47"/>
      <c r="D118" s="47"/>
      <c r="E118" s="106" t="s">
        <v>103</v>
      </c>
      <c r="F118" s="123">
        <f>SUM(F112:F117)</f>
        <v>0</v>
      </c>
      <c r="G118" s="123">
        <f>IF($B$9="RTO/ Charity/ Not for Profit",F118*100%,F118*100%)</f>
        <v>0</v>
      </c>
      <c r="H118" s="123">
        <f t="shared" si="3"/>
        <v>0</v>
      </c>
      <c r="O118" s="22"/>
    </row>
    <row r="119" spans="1:15" x14ac:dyDescent="0.3">
      <c r="A119" s="48"/>
      <c r="B119" s="47"/>
      <c r="C119" s="47"/>
      <c r="D119" s="47"/>
      <c r="E119" s="47"/>
      <c r="F119" s="116"/>
      <c r="G119" s="116"/>
      <c r="H119" s="116"/>
      <c r="O119" s="22"/>
    </row>
    <row r="120" spans="1:15" ht="18" x14ac:dyDescent="0.35">
      <c r="A120" s="26" t="s">
        <v>104</v>
      </c>
      <c r="B120" s="47"/>
      <c r="C120" s="47"/>
      <c r="D120" s="47"/>
      <c r="E120" s="47"/>
      <c r="F120" s="122" t="s">
        <v>105</v>
      </c>
      <c r="G120" s="122"/>
      <c r="H120" s="122"/>
      <c r="O120" s="22"/>
    </row>
    <row r="121" spans="1:15" x14ac:dyDescent="0.3">
      <c r="A121" s="79" t="s">
        <v>106</v>
      </c>
      <c r="B121" s="103" t="s">
        <v>60</v>
      </c>
      <c r="C121" s="103" t="s">
        <v>99</v>
      </c>
      <c r="D121" s="104" t="s">
        <v>100</v>
      </c>
      <c r="E121" s="105" t="s">
        <v>66</v>
      </c>
      <c r="F121" s="119" t="s">
        <v>67</v>
      </c>
      <c r="G121" s="119"/>
      <c r="H121" s="119"/>
      <c r="O121" s="22"/>
    </row>
    <row r="122" spans="1:15" x14ac:dyDescent="0.3">
      <c r="A122" s="95"/>
      <c r="B122" s="98"/>
      <c r="C122" s="98"/>
      <c r="D122" s="99"/>
      <c r="E122" s="177">
        <v>0</v>
      </c>
      <c r="F122" s="120">
        <f>D122*E122</f>
        <v>0</v>
      </c>
      <c r="G122" s="120">
        <f>IF($B$9="RTO/ Charity/ Not for Profit",F122*100%,F122*80%)</f>
        <v>0</v>
      </c>
      <c r="H122" s="120">
        <f t="shared" ref="H122:H128" si="6">F122-G122</f>
        <v>0</v>
      </c>
      <c r="O122" s="22"/>
    </row>
    <row r="123" spans="1:15" x14ac:dyDescent="0.3">
      <c r="A123" s="95"/>
      <c r="B123" s="98"/>
      <c r="C123" s="98"/>
      <c r="D123" s="99"/>
      <c r="E123" s="177">
        <v>0</v>
      </c>
      <c r="F123" s="120">
        <f t="shared" ref="F123:F127" si="7">C123*E123</f>
        <v>0</v>
      </c>
      <c r="G123" s="120">
        <f t="shared" ref="G123:G127" si="8">IF($B$9="RTO/ Charity/ Not for Profit",F123*100%,F123*80%)</f>
        <v>0</v>
      </c>
      <c r="H123" s="120">
        <f t="shared" si="6"/>
        <v>0</v>
      </c>
      <c r="O123" s="22"/>
    </row>
    <row r="124" spans="1:15" x14ac:dyDescent="0.3">
      <c r="A124" s="95"/>
      <c r="B124" s="98"/>
      <c r="C124" s="98"/>
      <c r="D124" s="99"/>
      <c r="E124" s="177">
        <v>0</v>
      </c>
      <c r="F124" s="120">
        <f t="shared" si="7"/>
        <v>0</v>
      </c>
      <c r="G124" s="120">
        <f t="shared" si="8"/>
        <v>0</v>
      </c>
      <c r="H124" s="120">
        <f t="shared" si="6"/>
        <v>0</v>
      </c>
      <c r="O124" s="22"/>
    </row>
    <row r="125" spans="1:15" x14ac:dyDescent="0.3">
      <c r="A125" s="95"/>
      <c r="B125" s="98"/>
      <c r="C125" s="98"/>
      <c r="D125" s="99"/>
      <c r="E125" s="177">
        <v>0</v>
      </c>
      <c r="F125" s="120">
        <f t="shared" si="7"/>
        <v>0</v>
      </c>
      <c r="G125" s="120">
        <f t="shared" si="8"/>
        <v>0</v>
      </c>
      <c r="H125" s="120">
        <f t="shared" si="6"/>
        <v>0</v>
      </c>
      <c r="O125" s="22"/>
    </row>
    <row r="126" spans="1:15" x14ac:dyDescent="0.3">
      <c r="A126" s="95"/>
      <c r="B126" s="98"/>
      <c r="C126" s="98"/>
      <c r="D126" s="99"/>
      <c r="E126" s="177">
        <v>0</v>
      </c>
      <c r="F126" s="120">
        <f t="shared" si="7"/>
        <v>0</v>
      </c>
      <c r="G126" s="120">
        <f t="shared" si="8"/>
        <v>0</v>
      </c>
      <c r="H126" s="120">
        <f t="shared" si="6"/>
        <v>0</v>
      </c>
      <c r="O126" s="22"/>
    </row>
    <row r="127" spans="1:15" ht="15" thickBot="1" x14ac:dyDescent="0.35">
      <c r="A127" s="100"/>
      <c r="B127" s="101"/>
      <c r="C127" s="101"/>
      <c r="D127" s="102"/>
      <c r="E127" s="178">
        <v>0</v>
      </c>
      <c r="F127" s="121">
        <f t="shared" si="7"/>
        <v>0</v>
      </c>
      <c r="G127" s="120">
        <f t="shared" si="8"/>
        <v>0</v>
      </c>
      <c r="H127" s="121">
        <f t="shared" si="6"/>
        <v>0</v>
      </c>
      <c r="O127" s="22"/>
    </row>
    <row r="128" spans="1:15" ht="15" thickBot="1" x14ac:dyDescent="0.35">
      <c r="A128" s="48"/>
      <c r="B128" s="47"/>
      <c r="C128" s="47"/>
      <c r="D128" s="23"/>
      <c r="E128" s="106" t="s">
        <v>45</v>
      </c>
      <c r="F128" s="123">
        <f>SUM(F122:F127)</f>
        <v>0</v>
      </c>
      <c r="G128" s="123">
        <f>IF($B$9="RTO/ Charity/ Not for Profit",F128*100%,F128*80%)</f>
        <v>0</v>
      </c>
      <c r="H128" s="123">
        <f t="shared" si="6"/>
        <v>0</v>
      </c>
    </row>
    <row r="129" spans="1:14" x14ac:dyDescent="0.3">
      <c r="A129" s="141"/>
      <c r="D129" s="110"/>
      <c r="E129" s="73"/>
      <c r="F129" s="73"/>
    </row>
    <row r="130" spans="1:14" ht="15" thickBot="1" x14ac:dyDescent="0.35">
      <c r="D130" s="110"/>
      <c r="E130" s="73"/>
      <c r="F130" s="73"/>
    </row>
    <row r="131" spans="1:14" s="133" customFormat="1" ht="36.6" thickBot="1" x14ac:dyDescent="0.35">
      <c r="A131" s="13"/>
      <c r="B131" s="14"/>
      <c r="C131" s="14"/>
      <c r="D131" s="14"/>
      <c r="E131" s="14"/>
      <c r="F131" s="14" t="s">
        <v>45</v>
      </c>
      <c r="G131" s="14" t="s">
        <v>46</v>
      </c>
      <c r="H131" s="15" t="s">
        <v>76</v>
      </c>
      <c r="I131" s="132"/>
      <c r="J131" s="132"/>
      <c r="K131" s="132"/>
      <c r="L131" s="132"/>
      <c r="M131" s="132"/>
      <c r="N131" s="132"/>
    </row>
    <row r="132" spans="1:14" s="142" customFormat="1" ht="18.600000000000001" thickBot="1" x14ac:dyDescent="0.35">
      <c r="A132" s="16" t="str">
        <f>"Total Project Cost (@ "&amp;B7&amp;") £"</f>
        <v>Total Project Cost (@ ) £</v>
      </c>
      <c r="B132" s="17"/>
      <c r="C132" s="17"/>
      <c r="D132" s="17"/>
      <c r="E132" s="18"/>
      <c r="F132" s="19">
        <f>F79+F85+F92+F99+F106+F128+F118</f>
        <v>0</v>
      </c>
      <c r="G132" s="19">
        <f>G79+G85+G92+G99+G106+G128+G118</f>
        <v>0</v>
      </c>
      <c r="H132" s="20">
        <f>H79+H85+H92+H99+H106+H128+H118</f>
        <v>0</v>
      </c>
    </row>
    <row r="133" spans="1:14" x14ac:dyDescent="0.3">
      <c r="E133" s="143"/>
    </row>
  </sheetData>
  <sheetProtection algorithmName="SHA-512" hashValue="P5JQW5h1MNn+9hjRvaG/2jzti1OVT8qww7ftby+rBY11+Et75T9zs0WXnzH11bnofhCH2SzrGy90sg6ZnyAS1g==" saltValue="R3DheHmgLpejp4XRozoBHA==" spinCount="100000" sheet="1" objects="1" scenarios="1" insertRows="0" selectLockedCells="1"/>
  <mergeCells count="1">
    <mergeCell ref="A1:H2"/>
  </mergeCells>
  <dataValidations count="1">
    <dataValidation allowBlank="1" showInputMessage="1" showErrorMessage="1" sqref="B53 B37 B45 B72" xr:uid="{D4CA21E7-57A1-45DD-B125-09B4A64ACC70}"/>
  </dataValidations>
  <pageMargins left="0.70866141732283472" right="0.31496062992125984" top="0.47244094488188981" bottom="0.27559055118110237" header="0.31496062992125984" footer="0.19685039370078741"/>
  <pageSetup paperSize="9" scale="5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603057D4-E4EB-406B-869F-29FFADCF28C4}">
          <x14:formula1>
            <xm:f>'Dropdown List'!$A$11:$A$14</xm:f>
          </x14:formula1>
          <xm:sqref>B8</xm:sqref>
        </x14:dataValidation>
        <x14:dataValidation type="list" allowBlank="1" showInputMessage="1" showErrorMessage="1" xr:uid="{6B630A6C-E600-48FC-946E-C2A0C4EB9939}">
          <x14:formula1>
            <xm:f>'Dropdown List'!$A$20:$A$37</xm:f>
          </x14:formula1>
          <xm:sqref>B21 B31 B26</xm:sqref>
        </x14:dataValidation>
        <x14:dataValidation type="list" allowBlank="1" showInputMessage="1" showErrorMessage="1" xr:uid="{DC53FFAB-904D-47A2-97A0-095E174E1903}">
          <x14:formula1>
            <xm:f>'Dropdown List'!$A$20:$A$21</xm:f>
          </x14:formula1>
          <xm:sqref>B9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0"/>
  <sheetViews>
    <sheetView workbookViewId="0">
      <selection activeCell="D2" sqref="D2"/>
    </sheetView>
  </sheetViews>
  <sheetFormatPr defaultColWidth="9.109375" defaultRowHeight="14.4" x14ac:dyDescent="0.3"/>
  <cols>
    <col min="1" max="1" width="50.6640625" style="1" customWidth="1"/>
    <col min="3" max="3" width="41.5546875" bestFit="1" customWidth="1"/>
    <col min="4" max="4" width="10.88671875" bestFit="1" customWidth="1"/>
    <col min="5" max="5" width="16.6640625" bestFit="1" customWidth="1"/>
    <col min="6" max="6" width="14.109375" customWidth="1"/>
  </cols>
  <sheetData>
    <row r="1" spans="1:6" x14ac:dyDescent="0.3">
      <c r="A1" s="1" t="s">
        <v>108</v>
      </c>
      <c r="C1" t="s">
        <v>10</v>
      </c>
      <c r="D1" s="6">
        <v>125000</v>
      </c>
      <c r="E1" s="7" t="s">
        <v>109</v>
      </c>
    </row>
    <row r="2" spans="1:6" x14ac:dyDescent="0.3">
      <c r="A2" s="1" t="s">
        <v>110</v>
      </c>
      <c r="D2" s="6"/>
      <c r="E2" s="7"/>
    </row>
    <row r="3" spans="1:6" x14ac:dyDescent="0.3">
      <c r="A3" s="1" t="s">
        <v>111</v>
      </c>
    </row>
    <row r="4" spans="1:6" x14ac:dyDescent="0.3">
      <c r="A4" s="1" t="s">
        <v>112</v>
      </c>
      <c r="C4" t="s">
        <v>113</v>
      </c>
    </row>
    <row r="5" spans="1:6" x14ac:dyDescent="0.3">
      <c r="A5" s="1" t="s">
        <v>114</v>
      </c>
      <c r="C5" s="2" t="s">
        <v>115</v>
      </c>
    </row>
    <row r="6" spans="1:6" x14ac:dyDescent="0.3">
      <c r="A6" s="1" t="s">
        <v>116</v>
      </c>
      <c r="C6" s="3" t="s">
        <v>117</v>
      </c>
    </row>
    <row r="7" spans="1:6" x14ac:dyDescent="0.3">
      <c r="A7" s="1" t="s">
        <v>118</v>
      </c>
      <c r="C7" s="4" t="s">
        <v>119</v>
      </c>
    </row>
    <row r="8" spans="1:6" x14ac:dyDescent="0.3">
      <c r="A8" s="1" t="s">
        <v>120</v>
      </c>
    </row>
    <row r="9" spans="1:6" ht="28.8" x14ac:dyDescent="0.3">
      <c r="A9" s="1" t="s">
        <v>121</v>
      </c>
      <c r="C9" s="160"/>
      <c r="D9" s="161" t="s">
        <v>122</v>
      </c>
      <c r="E9" s="161" t="s">
        <v>123</v>
      </c>
      <c r="F9" s="161" t="s">
        <v>124</v>
      </c>
    </row>
    <row r="10" spans="1:6" x14ac:dyDescent="0.3">
      <c r="C10" s="160" t="s">
        <v>125</v>
      </c>
      <c r="D10" s="162" t="s">
        <v>126</v>
      </c>
      <c r="E10" s="162">
        <v>0.7</v>
      </c>
      <c r="F10" s="162">
        <v>0.45</v>
      </c>
    </row>
    <row r="11" spans="1:6" x14ac:dyDescent="0.3">
      <c r="C11" s="160" t="s">
        <v>127</v>
      </c>
      <c r="D11" s="162" t="s">
        <v>128</v>
      </c>
      <c r="E11" s="162">
        <v>0.6</v>
      </c>
      <c r="F11" s="162">
        <v>0.35</v>
      </c>
    </row>
    <row r="12" spans="1:6" x14ac:dyDescent="0.3">
      <c r="A12" s="1" t="s">
        <v>129</v>
      </c>
      <c r="C12" s="160" t="s">
        <v>130</v>
      </c>
      <c r="D12" s="162" t="s">
        <v>131</v>
      </c>
      <c r="E12" s="162" t="s">
        <v>131</v>
      </c>
      <c r="F12" s="162" t="s">
        <v>131</v>
      </c>
    </row>
    <row r="13" spans="1:6" x14ac:dyDescent="0.3">
      <c r="A13" s="1" t="s">
        <v>132</v>
      </c>
    </row>
    <row r="14" spans="1:6" x14ac:dyDescent="0.3">
      <c r="A14" s="1" t="s">
        <v>133</v>
      </c>
    </row>
    <row r="16" spans="1:6" x14ac:dyDescent="0.3">
      <c r="A16" s="5" t="s">
        <v>134</v>
      </c>
    </row>
    <row r="17" spans="1:1" x14ac:dyDescent="0.3">
      <c r="A17" s="1" t="s">
        <v>135</v>
      </c>
    </row>
    <row r="18" spans="1:1" x14ac:dyDescent="0.3">
      <c r="A18" s="1" t="s">
        <v>136</v>
      </c>
    </row>
    <row r="19" spans="1:1" x14ac:dyDescent="0.3">
      <c r="A19"/>
    </row>
    <row r="20" spans="1:1" x14ac:dyDescent="0.3">
      <c r="A20" s="1" t="s">
        <v>137</v>
      </c>
    </row>
    <row r="21" spans="1:1" x14ac:dyDescent="0.3">
      <c r="A21" s="1" t="s">
        <v>138</v>
      </c>
    </row>
    <row r="39" spans="1:1" x14ac:dyDescent="0.3">
      <c r="A39" s="1" t="s">
        <v>139</v>
      </c>
    </row>
    <row r="40" spans="1:1" x14ac:dyDescent="0.3">
      <c r="A40" s="1" t="s">
        <v>140</v>
      </c>
    </row>
  </sheetData>
  <sheetProtection algorithmName="SHA-512" hashValue="H+876/u+dmxxEqQPhyeXnYPkse9VFjlWeVWU3BzdsR2M5FQREgQsAV142Olg0WmXYGhSpfA0+pXytVO/7vwNZg==" saltValue="ILZU8kTWg4vNLxURO7sxXw==" spinCount="100000" sheet="1" objects="1" scenarios="1" selectLockedCells="1" selectUnlockedCells="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F6673513213E47851DA09FACF84433" ma:contentTypeVersion="14" ma:contentTypeDescription="Create a new document." ma:contentTypeScope="" ma:versionID="0653197a00b7bbe431f2c29e434d79e3">
  <xsd:schema xmlns:xsd="http://www.w3.org/2001/XMLSchema" xmlns:xs="http://www.w3.org/2001/XMLSchema" xmlns:p="http://schemas.microsoft.com/office/2006/metadata/properties" xmlns:ns3="db4257c5-c1bb-4f42-817a-c5ed313d6230" xmlns:ns4="9602c977-acf6-48c5-b880-35b91e2e04d9" targetNamespace="http://schemas.microsoft.com/office/2006/metadata/properties" ma:root="true" ma:fieldsID="d816341d66a1d2e62e44899b28c78e09" ns3:_="" ns4:_="">
    <xsd:import namespace="db4257c5-c1bb-4f42-817a-c5ed313d6230"/>
    <xsd:import namespace="9602c977-acf6-48c5-b880-35b91e2e04d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4257c5-c1bb-4f42-817a-c5ed313d62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02c977-acf6-48c5-b880-35b91e2e04d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5421FF-61B2-4586-B5FA-6E2414A72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4257c5-c1bb-4f42-817a-c5ed313d6230"/>
    <ds:schemaRef ds:uri="9602c977-acf6-48c5-b880-35b91e2e04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063EFE-4447-410B-90B7-6C0A1CD0959A}">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9602c977-acf6-48c5-b880-35b91e2e04d9"/>
    <ds:schemaRef ds:uri="db4257c5-c1bb-4f42-817a-c5ed313d6230"/>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9FD080B-C889-4A9D-B2B3-DC97DA4A83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Guidance</vt:lpstr>
      <vt:lpstr>Project Total</vt:lpstr>
      <vt:lpstr>Industry Costing Form (1)</vt:lpstr>
      <vt:lpstr>Industry Costing Form (2)</vt:lpstr>
      <vt:lpstr>Industry Costing Form (3)</vt:lpstr>
      <vt:lpstr>Research Org Costing Form (1)</vt:lpstr>
      <vt:lpstr>Research Org Costing Form (2)</vt:lpstr>
      <vt:lpstr>Research Org Costing Form (3)</vt:lpstr>
      <vt:lpstr>Dropdown List</vt:lpstr>
      <vt:lpstr>'Industry Costing Form (1)'!Print_Area</vt:lpstr>
      <vt:lpstr>'Industry Costing Form (2)'!Print_Area</vt:lpstr>
      <vt:lpstr>'Industry Costing Form (3)'!Print_Area</vt:lpstr>
      <vt:lpstr>'Project Total'!Print_Area</vt:lpstr>
      <vt:lpstr>'Research Org Costing Form (1)'!Print_Area</vt:lpstr>
      <vt:lpstr>'Research Org Costing Form (2)'!Print_Area</vt:lpstr>
      <vt:lpstr>'Research Org Costing Form (3)'!Print_Area</vt:lpstr>
    </vt:vector>
  </TitlesOfParts>
  <Manager/>
  <Company>University of Manchester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mzdssvh2</dc:creator>
  <cp:keywords/>
  <dc:description/>
  <cp:lastModifiedBy>Tamara Sabri</cp:lastModifiedBy>
  <cp:revision/>
  <dcterms:created xsi:type="dcterms:W3CDTF">2012-10-05T09:55:32Z</dcterms:created>
  <dcterms:modified xsi:type="dcterms:W3CDTF">2023-05-11T19:05:54Z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0x01010038F6673513213E47851DA09FACF84433</vt:lpwstr>
  </property>
</Properties>
</file>